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zau\OneDrive\Desktop\Gar24LV\"/>
    </mc:Choice>
  </mc:AlternateContent>
  <xr:revisionPtr revIDLastSave="0" documentId="13_ncr:1_{A2984747-383A-4AB3-BCF7-6BD1A52E4484}" xr6:coauthVersionLast="47" xr6:coauthVersionMax="47" xr10:uidLastSave="{00000000-0000-0000-0000-000000000000}"/>
  <bookViews>
    <workbookView xWindow="-120" yWindow="-120" windowWidth="24240" windowHeight="13140" xr2:uid="{9AEBE9CC-92D9-4F04-8C67-5F16E2C36AD7}"/>
  </bookViews>
  <sheets>
    <sheet name="24GarIndL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N16" i="1"/>
  <c r="K16" i="1"/>
  <c r="J16" i="1"/>
  <c r="M16" i="1"/>
  <c r="L16" i="1"/>
  <c r="H16" i="1"/>
  <c r="G16" i="1"/>
  <c r="P8" i="1"/>
  <c r="O8" i="1"/>
  <c r="P7" i="1"/>
  <c r="O7" i="1"/>
  <c r="P6" i="1"/>
  <c r="O6" i="1"/>
  <c r="O5" i="1"/>
  <c r="K5" i="1"/>
  <c r="P5" i="1" s="1"/>
  <c r="I5" i="1"/>
  <c r="P4" i="1"/>
  <c r="O4" i="1"/>
  <c r="K4" i="1"/>
  <c r="I4" i="1"/>
  <c r="P3" i="1"/>
  <c r="O3" i="1"/>
  <c r="K3" i="1"/>
  <c r="I3" i="1"/>
  <c r="K15" i="1"/>
  <c r="K14" i="1"/>
  <c r="K13" i="1"/>
  <c r="K12" i="1"/>
  <c r="P12" i="1" s="1"/>
  <c r="I12" i="1"/>
  <c r="K11" i="1"/>
  <c r="P11" i="1" s="1"/>
  <c r="I11" i="1"/>
  <c r="K10" i="1"/>
  <c r="P10" i="1" s="1"/>
  <c r="I10" i="1"/>
  <c r="K9" i="1"/>
  <c r="P9" i="1" s="1"/>
  <c r="I9" i="1"/>
  <c r="I18" i="1" s="1"/>
  <c r="I17" i="1" l="1"/>
  <c r="O9" i="1"/>
  <c r="O10" i="1"/>
  <c r="O11" i="1"/>
  <c r="O12" i="1"/>
  <c r="P18" i="1" l="1"/>
  <c r="N18" i="1"/>
</calcChain>
</file>

<file path=xl/sharedStrings.xml><?xml version="1.0" encoding="utf-8"?>
<sst xmlns="http://schemas.openxmlformats.org/spreadsheetml/2006/main" count="123" uniqueCount="69">
  <si>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</si>
  <si>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</si>
  <si>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</si>
  <si>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</si>
  <si>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</si>
  <si>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</si>
  <si>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</si>
  <si>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</si>
  <si>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</si>
  <si>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</si>
  <si>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</si>
  <si>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</si>
  <si>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Net Acres</t>
  </si>
  <si>
    <t>Total Acres</t>
  </si>
  <si>
    <t>Dollars/Acre</t>
  </si>
  <si>
    <t>Dollars/SqFt</t>
  </si>
  <si>
    <t>Other Parcels in Sale</t>
  </si>
  <si>
    <t>Land Table</t>
  </si>
  <si>
    <t>Class</t>
  </si>
  <si>
    <t>060-022-200-015-02</t>
  </si>
  <si>
    <t>GRIM RD</t>
  </si>
  <si>
    <t>WD</t>
  </si>
  <si>
    <t>03-ARM'S LENGTH</t>
  </si>
  <si>
    <t>AGRICULTURAL</t>
  </si>
  <si>
    <t>102</t>
  </si>
  <si>
    <t>060-026-200-005-01</t>
  </si>
  <si>
    <t>W GRIM RD</t>
  </si>
  <si>
    <t>060-017-100-010-00</t>
  </si>
  <si>
    <t>FLAJOLE &amp; STEVENSON RD</t>
  </si>
  <si>
    <t>060-029-100-005-00</t>
  </si>
  <si>
    <t>FLAJOLE RD</t>
  </si>
  <si>
    <t>060-030-200-010-03, 060-019-400-015-01, 060-029-100-010-02</t>
  </si>
  <si>
    <t>060-029-100-010-02</t>
  </si>
  <si>
    <t>060-030-200-010-03, 060-019-400-015-01, 060-029-100-005-00</t>
  </si>
  <si>
    <t>060-030-200-010-03</t>
  </si>
  <si>
    <t>W GRIM RD.</t>
  </si>
  <si>
    <t>060-029-100-010-02, 060-019-400-015-01, 060-029-100-005-00</t>
  </si>
  <si>
    <t>060-019-400-015-01</t>
  </si>
  <si>
    <t>7025 FLAJOLE RD</t>
  </si>
  <si>
    <t>060-030-200-010-03, 060-029-100-010-02, 060-029-100-005-00</t>
  </si>
  <si>
    <t>050-011-200-015-07</t>
  </si>
  <si>
    <t>050-023-300-010-07</t>
  </si>
  <si>
    <t>OTH</t>
  </si>
  <si>
    <t>050-031-100-005-00</t>
  </si>
  <si>
    <t>050-031-200-015-00, 050-031-200-020-00, 050-031-200-025-00</t>
  </si>
  <si>
    <t>050-031-200-015-00</t>
  </si>
  <si>
    <t>050-031-100-005-00, 050-031-200-020-00, 050-031-200-025-00</t>
  </si>
  <si>
    <t>050-031-200-020-00</t>
  </si>
  <si>
    <t>050-031-100-005-00, 050-031-200-015-00, 050-031-200-025-00</t>
  </si>
  <si>
    <t>050-031-200-025-00</t>
  </si>
  <si>
    <t>050-031-100-005-00, 050-031-200-020-00, 050-031-200-015-00</t>
  </si>
  <si>
    <t>Totals:</t>
  </si>
  <si>
    <t>Sale. Ratio =&gt;</t>
  </si>
  <si>
    <t>Average</t>
  </si>
  <si>
    <t>Std. Dev. =&gt;</t>
  </si>
  <si>
    <t>per Net Acre=&gt;</t>
  </si>
  <si>
    <t>per SqFt=&gt;</t>
  </si>
  <si>
    <t>Notes</t>
  </si>
  <si>
    <t>Gibson</t>
  </si>
  <si>
    <t>Garfield</t>
  </si>
  <si>
    <t>2024 Garfield Industrial Land Value Study</t>
  </si>
  <si>
    <t>All Garfield Twp Industrial parcels are Consumers energy and farmed.</t>
  </si>
  <si>
    <t>Included sales from similar township due to lack of sales.</t>
  </si>
  <si>
    <t>Used for 2024:</t>
  </si>
  <si>
    <t>$5,300/ acre</t>
  </si>
  <si>
    <t xml:space="preserve">Tiled/Untiled/Woods </t>
  </si>
  <si>
    <t>$0.08/SF</t>
  </si>
  <si>
    <t>Line 18 Avg/SF</t>
  </si>
  <si>
    <t>Line 12-15 sales used, adjacent to industrial property.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</si>
</sst>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0" fontId="0" fillId="0" borderId="0" xfId="0" quotePrefix="1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0" fillId="2" borderId="0" xfId="0" quotePrefix="1" applyFill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3F3E-D6E9-44DA-A37E-32B6CD85252F}">
  <dimension ref="A1:T23"/>
  <sheetViews>
    <sheetView tabSelected="1" topLeftCell="A25" workbookViewId="0">
      <selection activeCell="O12" sqref="O12"/>
    </sheetView>
  </sheetViews>
  <sheetFormatPr defaultRowHeight="15" x14ac:dyDescent="0.25"/>
  <cols>
    <col min="1" max="1" width="17.85546875" customWidth="1"/>
    <col min="2" max="2" width="0" hidden="1" customWidth="1"/>
    <col min="4" max="4" width="12.7109375" bestFit="1" customWidth="1"/>
    <col min="6" max="6" width="12.42578125" customWidth="1"/>
    <col min="7" max="7" width="15.28515625" customWidth="1"/>
    <col min="8" max="8" width="12.5703125" customWidth="1"/>
    <col min="10" max="10" width="13.7109375" bestFit="1" customWidth="1"/>
    <col min="11" max="11" width="17.28515625" customWidth="1"/>
    <col min="12" max="12" width="12.42578125" customWidth="1"/>
    <col min="13" max="13" width="13.7109375" bestFit="1" customWidth="1"/>
  </cols>
  <sheetData>
    <row r="1" spans="1:20" x14ac:dyDescent="0.25">
      <c r="G1" s="13" t="s">
        <v>60</v>
      </c>
    </row>
    <row r="2" spans="1:20" x14ac:dyDescent="0.25">
      <c r="A2" t="s">
        <v>0</v>
      </c>
      <c r="B2" t="s">
        <v>1</v>
      </c>
      <c r="C2" s="1" t="s">
        <v>2</v>
      </c>
      <c r="D2" s="2" t="s">
        <v>3</v>
      </c>
      <c r="E2" t="s">
        <v>4</v>
      </c>
      <c r="F2" t="s">
        <v>5</v>
      </c>
      <c r="G2" s="2" t="s">
        <v>6</v>
      </c>
      <c r="H2" s="2" t="s">
        <v>7</v>
      </c>
      <c r="I2" s="3" t="s">
        <v>8</v>
      </c>
      <c r="J2" s="2" t="s">
        <v>9</v>
      </c>
      <c r="K2" s="2" t="s">
        <v>10</v>
      </c>
      <c r="L2" s="2" t="s">
        <v>11</v>
      </c>
      <c r="M2" t="s">
        <v>12</v>
      </c>
      <c r="N2" t="s">
        <v>13</v>
      </c>
      <c r="O2" s="2" t="s">
        <v>14</v>
      </c>
      <c r="P2" s="2" t="s">
        <v>15</v>
      </c>
      <c r="Q2" t="s">
        <v>16</v>
      </c>
      <c r="R2" t="s">
        <v>17</v>
      </c>
      <c r="S2" t="s">
        <v>18</v>
      </c>
      <c r="T2" t="s">
        <v>57</v>
      </c>
    </row>
    <row r="3" spans="1:20" x14ac:dyDescent="0.25">
      <c r="A3" t="s">
        <v>40</v>
      </c>
      <c r="B3" s="1">
        <v>44236</v>
      </c>
      <c r="C3" s="1">
        <v>44236</v>
      </c>
      <c r="D3" s="2">
        <v>410</v>
      </c>
      <c r="E3" t="s">
        <v>21</v>
      </c>
      <c r="F3" t="s">
        <v>22</v>
      </c>
      <c r="G3" s="2">
        <v>41000</v>
      </c>
      <c r="H3" s="2">
        <v>21650</v>
      </c>
      <c r="I3" s="4">
        <f t="shared" ref="I3" si="0">H3/G3*100</f>
        <v>52.804878048780488</v>
      </c>
      <c r="J3" s="2">
        <v>39483</v>
      </c>
      <c r="K3" s="2">
        <f t="shared" ref="K3:K4" si="1">G3-0</f>
        <v>41000</v>
      </c>
      <c r="L3" s="2">
        <v>39483</v>
      </c>
      <c r="M3">
        <v>10.02</v>
      </c>
      <c r="N3">
        <v>10.02</v>
      </c>
      <c r="O3" s="12">
        <f>K3/M3</f>
        <v>4091.8163672654691</v>
      </c>
      <c r="P3" s="2">
        <f t="shared" ref="P3:P8" si="2">K3/M3/43560</f>
        <v>9.3935178311879461E-2</v>
      </c>
      <c r="Q3" s="5"/>
      <c r="R3" t="s">
        <v>23</v>
      </c>
      <c r="T3" s="6" t="s">
        <v>59</v>
      </c>
    </row>
    <row r="4" spans="1:20" x14ac:dyDescent="0.25">
      <c r="A4" t="s">
        <v>41</v>
      </c>
      <c r="B4" s="1">
        <v>44972</v>
      </c>
      <c r="C4" s="1">
        <v>44972</v>
      </c>
      <c r="D4" s="2">
        <v>104538</v>
      </c>
      <c r="E4" t="s">
        <v>42</v>
      </c>
      <c r="F4" t="s">
        <v>22</v>
      </c>
      <c r="G4" s="2">
        <v>104538</v>
      </c>
      <c r="H4" s="2">
        <v>48350</v>
      </c>
      <c r="I4" s="4">
        <f>H4/G4*100</f>
        <v>46.251123993189083</v>
      </c>
      <c r="J4" s="2">
        <v>108514</v>
      </c>
      <c r="K4" s="2">
        <f t="shared" si="1"/>
        <v>104538</v>
      </c>
      <c r="L4" s="2">
        <v>108514</v>
      </c>
      <c r="M4">
        <v>24.89</v>
      </c>
      <c r="N4">
        <v>24.89</v>
      </c>
      <c r="O4" s="12">
        <f>K4/M4</f>
        <v>4200</v>
      </c>
      <c r="P4" s="2">
        <f t="shared" si="2"/>
        <v>9.6418732782369149E-2</v>
      </c>
      <c r="Q4" s="5"/>
      <c r="R4" t="s">
        <v>23</v>
      </c>
      <c r="T4" s="6" t="s">
        <v>59</v>
      </c>
    </row>
    <row r="5" spans="1:20" s="6" customFormat="1" x14ac:dyDescent="0.25">
      <c r="A5" s="6" t="s">
        <v>43</v>
      </c>
      <c r="B5" s="7">
        <v>44246</v>
      </c>
      <c r="C5" s="7">
        <v>44246</v>
      </c>
      <c r="D5" s="8">
        <v>495000</v>
      </c>
      <c r="E5" s="6" t="s">
        <v>21</v>
      </c>
      <c r="F5" s="6" t="s">
        <v>22</v>
      </c>
      <c r="G5" s="8">
        <v>495000</v>
      </c>
      <c r="H5" s="8">
        <v>340300</v>
      </c>
      <c r="I5" s="10">
        <f t="shared" ref="I5" si="3">H5/G5*100</f>
        <v>68.74747474747474</v>
      </c>
      <c r="J5" s="8">
        <v>610915</v>
      </c>
      <c r="K5" s="8">
        <f>G5-77632</f>
        <v>417368</v>
      </c>
      <c r="L5" s="8">
        <v>533283</v>
      </c>
      <c r="M5" s="6">
        <v>180</v>
      </c>
      <c r="N5" s="6">
        <v>40</v>
      </c>
      <c r="O5" s="8">
        <f t="shared" ref="O5:O8" si="4">K5/M5</f>
        <v>2318.7111111111112</v>
      </c>
      <c r="P5" s="8">
        <f t="shared" si="2"/>
        <v>5.3230282624222018E-2</v>
      </c>
      <c r="Q5" s="6" t="s">
        <v>44</v>
      </c>
      <c r="R5" s="6" t="s">
        <v>23</v>
      </c>
      <c r="T5" s="6" t="s">
        <v>59</v>
      </c>
    </row>
    <row r="6" spans="1:20" s="6" customFormat="1" x14ac:dyDescent="0.25">
      <c r="A6" s="6" t="s">
        <v>45</v>
      </c>
      <c r="B6" s="7">
        <v>44246</v>
      </c>
      <c r="C6" s="7">
        <v>44246</v>
      </c>
      <c r="D6" s="8">
        <v>0</v>
      </c>
      <c r="E6" s="6" t="s">
        <v>21</v>
      </c>
      <c r="F6" s="6" t="s">
        <v>22</v>
      </c>
      <c r="G6" s="8">
        <v>0</v>
      </c>
      <c r="H6" s="8">
        <v>0</v>
      </c>
      <c r="I6" s="10">
        <v>0</v>
      </c>
      <c r="J6" s="8">
        <v>0</v>
      </c>
      <c r="K6" s="8">
        <v>0</v>
      </c>
      <c r="L6" s="8">
        <v>0</v>
      </c>
      <c r="M6" s="6">
        <v>0</v>
      </c>
      <c r="N6" s="6">
        <v>20</v>
      </c>
      <c r="O6" s="8" t="e">
        <f t="shared" si="4"/>
        <v>#DIV/0!</v>
      </c>
      <c r="P6" s="8" t="e">
        <f t="shared" si="2"/>
        <v>#DIV/0!</v>
      </c>
      <c r="Q6" s="6" t="s">
        <v>46</v>
      </c>
      <c r="R6" s="6" t="s">
        <v>23</v>
      </c>
      <c r="T6" s="6" t="s">
        <v>59</v>
      </c>
    </row>
    <row r="7" spans="1:20" s="6" customFormat="1" x14ac:dyDescent="0.25">
      <c r="A7" s="6" t="s">
        <v>47</v>
      </c>
      <c r="B7" s="7">
        <v>44246</v>
      </c>
      <c r="C7" s="7">
        <v>44246</v>
      </c>
      <c r="D7" s="8">
        <v>0</v>
      </c>
      <c r="E7" s="6" t="s">
        <v>21</v>
      </c>
      <c r="F7" s="6" t="s">
        <v>22</v>
      </c>
      <c r="G7" s="8">
        <v>0</v>
      </c>
      <c r="H7" s="8">
        <v>0</v>
      </c>
      <c r="I7" s="10">
        <v>0</v>
      </c>
      <c r="J7" s="8">
        <v>0</v>
      </c>
      <c r="K7" s="8">
        <v>0</v>
      </c>
      <c r="L7" s="8">
        <v>0</v>
      </c>
      <c r="M7" s="6">
        <v>0</v>
      </c>
      <c r="N7" s="6">
        <v>40</v>
      </c>
      <c r="O7" s="8" t="e">
        <f t="shared" si="4"/>
        <v>#DIV/0!</v>
      </c>
      <c r="P7" s="8" t="e">
        <f t="shared" si="2"/>
        <v>#DIV/0!</v>
      </c>
      <c r="Q7" s="6" t="s">
        <v>48</v>
      </c>
      <c r="R7" s="6" t="s">
        <v>23</v>
      </c>
      <c r="T7" s="6" t="s">
        <v>59</v>
      </c>
    </row>
    <row r="8" spans="1:20" s="6" customFormat="1" x14ac:dyDescent="0.25">
      <c r="A8" s="6" t="s">
        <v>49</v>
      </c>
      <c r="B8" s="7">
        <v>44246</v>
      </c>
      <c r="C8" s="7">
        <v>44246</v>
      </c>
      <c r="D8" s="8">
        <v>0</v>
      </c>
      <c r="E8" s="6" t="s">
        <v>21</v>
      </c>
      <c r="F8" s="6" t="s">
        <v>22</v>
      </c>
      <c r="G8" s="8">
        <v>0</v>
      </c>
      <c r="H8" s="8">
        <v>0</v>
      </c>
      <c r="I8" s="10">
        <v>0</v>
      </c>
      <c r="J8" s="8">
        <v>0</v>
      </c>
      <c r="K8" s="8">
        <v>0</v>
      </c>
      <c r="L8" s="8">
        <v>0</v>
      </c>
      <c r="M8" s="6">
        <v>0</v>
      </c>
      <c r="N8" s="6">
        <v>80</v>
      </c>
      <c r="O8" s="8" t="e">
        <f t="shared" si="4"/>
        <v>#DIV/0!</v>
      </c>
      <c r="P8" s="8" t="e">
        <f t="shared" si="2"/>
        <v>#DIV/0!</v>
      </c>
      <c r="Q8" s="6" t="s">
        <v>50</v>
      </c>
      <c r="R8" s="6" t="s">
        <v>23</v>
      </c>
      <c r="T8" s="6" t="s">
        <v>59</v>
      </c>
    </row>
    <row r="9" spans="1:20" x14ac:dyDescent="0.25">
      <c r="A9" t="s">
        <v>19</v>
      </c>
      <c r="B9" t="s">
        <v>20</v>
      </c>
      <c r="C9" s="1">
        <v>44315</v>
      </c>
      <c r="D9" s="2">
        <v>90000</v>
      </c>
      <c r="E9" t="s">
        <v>21</v>
      </c>
      <c r="F9" t="s">
        <v>22</v>
      </c>
      <c r="G9" s="2">
        <v>90000</v>
      </c>
      <c r="H9" s="2">
        <v>54300</v>
      </c>
      <c r="I9" s="3">
        <f>H9/G9*100</f>
        <v>60.333333333333336</v>
      </c>
      <c r="J9" s="2">
        <v>102687</v>
      </c>
      <c r="K9" s="2">
        <f t="shared" ref="K9:K15" si="5">G9-0</f>
        <v>90000</v>
      </c>
      <c r="L9" s="2">
        <v>102687</v>
      </c>
      <c r="M9">
        <v>29.978999999999999</v>
      </c>
      <c r="N9" s="4">
        <v>29.978999999999999</v>
      </c>
      <c r="O9" s="2">
        <f>K9/M9</f>
        <v>3002.1014710297209</v>
      </c>
      <c r="P9" s="2">
        <f>K9/M9/43560</f>
        <v>6.8918766552564764E-2</v>
      </c>
      <c r="R9" t="s">
        <v>23</v>
      </c>
      <c r="S9" s="5" t="s">
        <v>24</v>
      </c>
      <c r="T9" t="s">
        <v>58</v>
      </c>
    </row>
    <row r="10" spans="1:20" x14ac:dyDescent="0.25">
      <c r="A10" t="s">
        <v>25</v>
      </c>
      <c r="B10" t="s">
        <v>26</v>
      </c>
      <c r="C10" s="1">
        <v>44236</v>
      </c>
      <c r="D10" s="2">
        <v>81700</v>
      </c>
      <c r="E10" t="s">
        <v>21</v>
      </c>
      <c r="F10" t="s">
        <v>22</v>
      </c>
      <c r="G10" s="2">
        <v>81700</v>
      </c>
      <c r="H10" s="2">
        <v>29667</v>
      </c>
      <c r="I10" s="3">
        <f>H10/G10*100</f>
        <v>36.312117503059973</v>
      </c>
      <c r="J10" s="2">
        <v>56704</v>
      </c>
      <c r="K10" s="2">
        <f t="shared" si="5"/>
        <v>81700</v>
      </c>
      <c r="L10" s="2">
        <v>56704</v>
      </c>
      <c r="M10">
        <v>18.47</v>
      </c>
      <c r="N10" s="4">
        <v>18.47</v>
      </c>
      <c r="O10" s="2">
        <f>K10/M10</f>
        <v>4423.3892799133737</v>
      </c>
      <c r="P10" s="2">
        <f>K10/M10/43560</f>
        <v>0.10154704499341996</v>
      </c>
      <c r="R10" t="s">
        <v>23</v>
      </c>
      <c r="S10" s="5" t="s">
        <v>24</v>
      </c>
      <c r="T10" t="s">
        <v>58</v>
      </c>
    </row>
    <row r="11" spans="1:20" x14ac:dyDescent="0.25">
      <c r="A11" t="s">
        <v>27</v>
      </c>
      <c r="B11" t="s">
        <v>28</v>
      </c>
      <c r="C11" s="1">
        <v>44671</v>
      </c>
      <c r="D11" s="2">
        <v>140000</v>
      </c>
      <c r="E11" t="s">
        <v>21</v>
      </c>
      <c r="F11" t="s">
        <v>22</v>
      </c>
      <c r="G11" s="2">
        <v>140000</v>
      </c>
      <c r="H11" s="2">
        <v>66500</v>
      </c>
      <c r="I11" s="3">
        <f>H11/G11*100</f>
        <v>47.5</v>
      </c>
      <c r="J11" s="2">
        <v>133000</v>
      </c>
      <c r="K11" s="2">
        <f t="shared" si="5"/>
        <v>140000</v>
      </c>
      <c r="L11" s="2">
        <v>133000</v>
      </c>
      <c r="M11">
        <v>80</v>
      </c>
      <c r="N11" s="4">
        <v>40</v>
      </c>
      <c r="O11" s="2">
        <f>K11/M11</f>
        <v>1750</v>
      </c>
      <c r="P11" s="2">
        <f>K11/M11/43560</f>
        <v>4.017447199265381E-2</v>
      </c>
      <c r="R11" t="s">
        <v>23</v>
      </c>
      <c r="S11" s="5" t="s">
        <v>24</v>
      </c>
      <c r="T11" t="s">
        <v>58</v>
      </c>
    </row>
    <row r="12" spans="1:20" s="6" customFormat="1" x14ac:dyDescent="0.25">
      <c r="A12" s="6" t="s">
        <v>29</v>
      </c>
      <c r="B12" s="6" t="s">
        <v>30</v>
      </c>
      <c r="C12" s="7">
        <v>44459</v>
      </c>
      <c r="D12" s="8">
        <v>836000</v>
      </c>
      <c r="E12" s="6" t="s">
        <v>21</v>
      </c>
      <c r="F12" s="6" t="s">
        <v>22</v>
      </c>
      <c r="G12" s="8">
        <v>836000</v>
      </c>
      <c r="H12" s="8">
        <v>212800</v>
      </c>
      <c r="I12" s="9">
        <f>H12/G12*100</f>
        <v>25.454545454545453</v>
      </c>
      <c r="J12" s="8">
        <v>425532</v>
      </c>
      <c r="K12" s="8">
        <f t="shared" si="5"/>
        <v>836000</v>
      </c>
      <c r="L12" s="8">
        <v>425532</v>
      </c>
      <c r="M12" s="6">
        <v>157</v>
      </c>
      <c r="N12" s="10">
        <v>39.21</v>
      </c>
      <c r="O12" s="16">
        <f>K12/M12</f>
        <v>5324.8407643312103</v>
      </c>
      <c r="P12" s="8">
        <f>K12/M12/43560</f>
        <v>0.12224152351540887</v>
      </c>
      <c r="Q12" s="6" t="s">
        <v>31</v>
      </c>
      <c r="R12" s="6" t="s">
        <v>23</v>
      </c>
      <c r="S12" s="11" t="s">
        <v>24</v>
      </c>
      <c r="T12" s="6" t="s">
        <v>58</v>
      </c>
    </row>
    <row r="13" spans="1:20" s="6" customFormat="1" x14ac:dyDescent="0.25">
      <c r="A13" s="6" t="s">
        <v>32</v>
      </c>
      <c r="B13" s="6" t="s">
        <v>20</v>
      </c>
      <c r="C13" s="7">
        <v>44459</v>
      </c>
      <c r="D13" s="8">
        <v>0</v>
      </c>
      <c r="E13" s="6" t="s">
        <v>21</v>
      </c>
      <c r="F13" s="6" t="s">
        <v>22</v>
      </c>
      <c r="G13" s="8">
        <v>0</v>
      </c>
      <c r="H13" s="8">
        <v>0</v>
      </c>
      <c r="I13" s="9">
        <v>0</v>
      </c>
      <c r="J13" s="8">
        <v>0</v>
      </c>
      <c r="K13" s="8">
        <f t="shared" si="5"/>
        <v>0</v>
      </c>
      <c r="L13" s="8">
        <v>0</v>
      </c>
      <c r="M13" s="6">
        <v>0</v>
      </c>
      <c r="N13" s="10">
        <v>36.61</v>
      </c>
      <c r="O13" s="8">
        <v>0</v>
      </c>
      <c r="P13" s="8">
        <v>0</v>
      </c>
      <c r="Q13" s="6" t="s">
        <v>33</v>
      </c>
      <c r="R13" s="6" t="s">
        <v>23</v>
      </c>
      <c r="S13" s="11" t="s">
        <v>24</v>
      </c>
      <c r="T13" s="6" t="s">
        <v>58</v>
      </c>
    </row>
    <row r="14" spans="1:20" s="6" customFormat="1" x14ac:dyDescent="0.25">
      <c r="A14" s="6" t="s">
        <v>34</v>
      </c>
      <c r="B14" s="6" t="s">
        <v>35</v>
      </c>
      <c r="C14" s="7">
        <v>44459</v>
      </c>
      <c r="D14" s="8">
        <v>0</v>
      </c>
      <c r="E14" s="6" t="s">
        <v>21</v>
      </c>
      <c r="F14" s="6" t="s">
        <v>22</v>
      </c>
      <c r="G14" s="8">
        <v>0</v>
      </c>
      <c r="H14" s="8">
        <v>0</v>
      </c>
      <c r="I14" s="9">
        <v>0</v>
      </c>
      <c r="J14" s="8">
        <v>0</v>
      </c>
      <c r="K14" s="8">
        <f t="shared" si="5"/>
        <v>0</v>
      </c>
      <c r="L14" s="8">
        <v>0</v>
      </c>
      <c r="M14" s="6">
        <v>0</v>
      </c>
      <c r="N14" s="10">
        <v>40</v>
      </c>
      <c r="O14" s="8">
        <v>0</v>
      </c>
      <c r="P14" s="8">
        <v>0</v>
      </c>
      <c r="Q14" s="6" t="s">
        <v>36</v>
      </c>
      <c r="R14" s="6" t="s">
        <v>23</v>
      </c>
      <c r="S14" s="11" t="s">
        <v>24</v>
      </c>
      <c r="T14" s="6" t="s">
        <v>58</v>
      </c>
    </row>
    <row r="15" spans="1:20" s="6" customFormat="1" x14ac:dyDescent="0.25">
      <c r="A15" s="6" t="s">
        <v>37</v>
      </c>
      <c r="B15" s="6" t="s">
        <v>38</v>
      </c>
      <c r="C15" s="7">
        <v>44459</v>
      </c>
      <c r="D15" s="8">
        <v>0</v>
      </c>
      <c r="E15" s="6" t="s">
        <v>21</v>
      </c>
      <c r="F15" s="6" t="s">
        <v>22</v>
      </c>
      <c r="G15" s="8">
        <v>0</v>
      </c>
      <c r="H15" s="8">
        <v>0</v>
      </c>
      <c r="I15" s="9">
        <v>0</v>
      </c>
      <c r="J15" s="8">
        <v>0</v>
      </c>
      <c r="K15" s="8">
        <f t="shared" si="5"/>
        <v>0</v>
      </c>
      <c r="L15" s="8">
        <v>0</v>
      </c>
      <c r="M15" s="6">
        <v>0</v>
      </c>
      <c r="N15" s="10">
        <v>0</v>
      </c>
      <c r="O15" s="8">
        <v>0</v>
      </c>
      <c r="P15" s="8">
        <v>0</v>
      </c>
      <c r="Q15" s="6" t="s">
        <v>39</v>
      </c>
      <c r="R15" s="6" t="s">
        <v>23</v>
      </c>
      <c r="S15" s="11" t="s">
        <v>24</v>
      </c>
      <c r="T15" s="6" t="s">
        <v>58</v>
      </c>
    </row>
    <row r="16" spans="1:20" x14ac:dyDescent="0.25">
      <c r="C16" s="1" t="s">
        <v>51</v>
      </c>
      <c r="D16" s="2">
        <f>+SUM(D3:D15)</f>
        <v>1747648</v>
      </c>
      <c r="G16" s="2">
        <f>+SUM(G3:G15)</f>
        <v>1788238</v>
      </c>
      <c r="H16" s="2">
        <f>+SUM(H3:H15)</f>
        <v>773567</v>
      </c>
      <c r="I16" s="3"/>
      <c r="J16" s="2">
        <f>+SUM(J3:J15)</f>
        <v>1476835</v>
      </c>
      <c r="K16" s="2">
        <f>+SUM(K3:K15)</f>
        <v>1710606</v>
      </c>
      <c r="L16" s="2">
        <f>+SUM(L3:L15)</f>
        <v>1399203</v>
      </c>
      <c r="M16">
        <f>+SUM(M3:M15)</f>
        <v>500.35900000000004</v>
      </c>
      <c r="N16" s="4">
        <f>+SUM(N3:N15)</f>
        <v>419.17900000000003</v>
      </c>
      <c r="O16" s="2"/>
      <c r="P16" s="2"/>
    </row>
    <row r="17" spans="3:16" x14ac:dyDescent="0.25">
      <c r="C17" s="1"/>
      <c r="D17" s="2"/>
      <c r="G17" s="2"/>
      <c r="H17" s="2" t="s">
        <v>52</v>
      </c>
      <c r="I17" s="3">
        <f>H16/G16*100</f>
        <v>43.258615463937126</v>
      </c>
      <c r="J17" s="2"/>
      <c r="K17" s="2"/>
      <c r="L17" s="2"/>
      <c r="M17" t="s">
        <v>53</v>
      </c>
      <c r="O17" s="2" t="s">
        <v>53</v>
      </c>
      <c r="P17" s="2"/>
    </row>
    <row r="18" spans="3:16" x14ac:dyDescent="0.25">
      <c r="C18" s="1"/>
      <c r="D18" s="2"/>
      <c r="G18" s="2"/>
      <c r="H18" s="2" t="s">
        <v>54</v>
      </c>
      <c r="I18" s="3">
        <f>STDEV(I9:I14)</f>
        <v>24.774335171639191</v>
      </c>
      <c r="J18" s="2"/>
      <c r="K18" s="2"/>
      <c r="L18" s="2"/>
      <c r="M18" t="s">
        <v>55</v>
      </c>
      <c r="N18" s="12">
        <f>K16/M16</f>
        <v>3418.7573322354547</v>
      </c>
      <c r="O18" s="2" t="s">
        <v>56</v>
      </c>
      <c r="P18" s="15">
        <f>K16/M16/43560</f>
        <v>7.8483868967756082E-2</v>
      </c>
    </row>
    <row r="19" spans="3:16" x14ac:dyDescent="0.25">
      <c r="D19" t="s">
        <v>61</v>
      </c>
    </row>
    <row r="20" spans="3:16" x14ac:dyDescent="0.25">
      <c r="D20" t="s">
        <v>62</v>
      </c>
    </row>
    <row r="21" spans="3:16" x14ac:dyDescent="0.25">
      <c r="D21" t="s">
        <v>63</v>
      </c>
    </row>
    <row r="22" spans="3:16" x14ac:dyDescent="0.25">
      <c r="D22" s="14" t="s">
        <v>64</v>
      </c>
      <c r="E22" t="s">
        <v>65</v>
      </c>
      <c r="G22" t="s">
        <v>68</v>
      </c>
    </row>
    <row r="23" spans="3:16" x14ac:dyDescent="0.25">
      <c r="D23" s="14" t="s">
        <v>66</v>
      </c>
      <c r="E23" t="s">
        <v>67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24GarIndLV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Anissa Zaucha</dc:creator>
  <cp:lastModifiedBy>Anissa Zaucha</cp:lastModifiedBy>
  <cp:lastPrinted>2024-04-22T20:26:09Z</cp:lastPrinted>
  <dcterms:created xsi:type="dcterms:W3CDTF">2024-04-22T20:16:02Z</dcterms:created>
  <dcterms:modified xsi:type="dcterms:W3CDTF">2024-04-23T13:30:54Z</dcterms:modified>
</cp:coreProperties>
</file>