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zau\OneDrive\Desktop\Gar24LV\"/>
    </mc:Choice>
  </mc:AlternateContent>
  <xr:revisionPtr revIDLastSave="0" documentId="13_ncr:1_{CD72F579-B242-42E2-BEE5-F534CC7FE310}" xr6:coauthVersionLast="47" xr6:coauthVersionMax="47" xr10:uidLastSave="{00000000-0000-0000-0000-000000000000}"/>
  <bookViews>
    <workbookView xWindow="-120" yWindow="-120" windowWidth="24240" windowHeight="13140" xr2:uid="{03AC7E1D-3633-4C81-8864-E8C0C62F18D0}"/>
  </bookViews>
  <sheets>
    <sheet name="Gar24AgLV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N13" i="2"/>
  <c r="H17" i="2"/>
  <c r="N17" i="2"/>
  <c r="O17" i="2"/>
  <c r="H18" i="2"/>
  <c r="N18" i="2"/>
  <c r="O18" i="2"/>
  <c r="H19" i="2"/>
  <c r="N19" i="2"/>
  <c r="O19" i="2"/>
  <c r="H20" i="2"/>
  <c r="N20" i="2"/>
  <c r="O20" i="2"/>
  <c r="H21" i="2"/>
  <c r="N21" i="2"/>
  <c r="O21" i="2"/>
  <c r="H22" i="2"/>
  <c r="N22" i="2"/>
  <c r="O22" i="2"/>
  <c r="J16" i="2"/>
  <c r="J15" i="2"/>
  <c r="J14" i="2"/>
  <c r="K25" i="2" s="1"/>
  <c r="J13" i="2"/>
  <c r="H13" i="2"/>
  <c r="J12" i="2"/>
  <c r="O12" i="2" s="1"/>
  <c r="H12" i="2"/>
  <c r="J11" i="2"/>
  <c r="O11" i="2" s="1"/>
  <c r="H11" i="2"/>
  <c r="I25" i="2" s="1"/>
  <c r="J10" i="2"/>
  <c r="O10" i="2" s="1"/>
  <c r="H10" i="2"/>
  <c r="M25" i="2"/>
  <c r="H24" i="2"/>
  <c r="H23" i="2"/>
  <c r="H5" i="2"/>
  <c r="L25" i="2"/>
  <c r="G25" i="2"/>
  <c r="F25" i="2"/>
  <c r="C25" i="2"/>
  <c r="O23" i="2"/>
  <c r="O24" i="2"/>
  <c r="N24" i="2"/>
  <c r="N23" i="2"/>
  <c r="H4" i="2"/>
  <c r="J4" i="2"/>
  <c r="J5" i="2"/>
  <c r="N5" i="2" s="1"/>
  <c r="H6" i="2"/>
  <c r="J6" i="2"/>
  <c r="N9" i="2"/>
  <c r="J25" i="2" l="1"/>
  <c r="P27" i="2" s="1"/>
  <c r="N10" i="2"/>
  <c r="N11" i="2"/>
  <c r="N12" i="2"/>
  <c r="O13" i="2"/>
  <c r="H27" i="2"/>
  <c r="H26" i="2"/>
  <c r="O4" i="2"/>
  <c r="O8" i="2"/>
  <c r="O9" i="2"/>
  <c r="N8" i="2"/>
  <c r="O6" i="2"/>
  <c r="O7" i="2"/>
  <c r="N6" i="2"/>
  <c r="N7" i="2"/>
  <c r="O5" i="2"/>
  <c r="M27" i="2" l="1"/>
</calcChain>
</file>

<file path=xl/sharedStrings.xml><?xml version="1.0" encoding="utf-8"?>
<sst xmlns="http://schemas.openxmlformats.org/spreadsheetml/2006/main" count="177" uniqueCount="89">
  <si>
    <t>Parcel Number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</si>
  <si>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</si>
  <si>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</si>
  <si>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</si>
  <si>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</si>
  <si>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</si>
  <si>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</si>
  <si>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</si>
  <si>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</si>
  <si>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</si>
  <si>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</si>
  <si>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Net Acres</t>
  </si>
  <si>
    <t>Total Acres</t>
  </si>
  <si>
    <t>Dollars/Acre</t>
  </si>
  <si>
    <t>Dollars/SqFt</t>
  </si>
  <si>
    <t>050-011-200-015-07</t>
  </si>
  <si>
    <t>WD</t>
  </si>
  <si>
    <t>03-ARM'S LENGTH</t>
  </si>
  <si>
    <t>AG</t>
  </si>
  <si>
    <t>050-023-300-010-07</t>
  </si>
  <si>
    <t>OTH</t>
  </si>
  <si>
    <t>050-031-100-005-00</t>
  </si>
  <si>
    <t>050-031-200-015-00, 050-031-200-020-00, 050-031-200-025-00</t>
  </si>
  <si>
    <t>050-031-200-015-00</t>
  </si>
  <si>
    <t>050-031-100-005-00, 050-031-200-020-00, 050-031-200-025-00</t>
  </si>
  <si>
    <t>050-031-200-020-00</t>
  </si>
  <si>
    <t>050-031-100-005-00, 050-031-200-015-00, 050-031-200-025-00</t>
  </si>
  <si>
    <t>050-031-200-025-00</t>
  </si>
  <si>
    <t>050-031-100-005-00, 050-031-200-020-00, 050-031-200-015-00</t>
  </si>
  <si>
    <t>Totals:</t>
  </si>
  <si>
    <t>Sale. Ratio =&gt;</t>
  </si>
  <si>
    <t>Average</t>
  </si>
  <si>
    <t>Notes</t>
  </si>
  <si>
    <t>Tiled</t>
  </si>
  <si>
    <t>Garfield Township 2024 Agricultural Land Value Study</t>
  </si>
  <si>
    <t>Other parcels in sale</t>
  </si>
  <si>
    <t>080-004-100-020-00</t>
  </si>
  <si>
    <t/>
  </si>
  <si>
    <t>NO</t>
  </si>
  <si>
    <t>LINWOOD</t>
  </si>
  <si>
    <t>MI</t>
  </si>
  <si>
    <t>AGRICULTURAL</t>
  </si>
  <si>
    <t>110-015-200-010-00</t>
  </si>
  <si>
    <t>PINCONNING</t>
  </si>
  <si>
    <t>RES VAC</t>
  </si>
  <si>
    <t>AG - MID NORTH</t>
  </si>
  <si>
    <t>110-021-300-010-00</t>
  </si>
  <si>
    <t>AG VAC</t>
  </si>
  <si>
    <t>untiled/part woods</t>
  </si>
  <si>
    <t>Land table</t>
  </si>
  <si>
    <t xml:space="preserve">Mt Forest </t>
  </si>
  <si>
    <t>untiled/most woods Mt Forest</t>
  </si>
  <si>
    <t>KAWKAWLIN</t>
  </si>
  <si>
    <t>080-021-200-015-05</t>
  </si>
  <si>
    <t>AG - MID SOUTH</t>
  </si>
  <si>
    <t>080-021-200-015-04</t>
  </si>
  <si>
    <t>tiled/most woods Kawkawlin</t>
  </si>
  <si>
    <t>tiled/Kawkawlin</t>
  </si>
  <si>
    <t xml:space="preserve"> St Dev=&gt;</t>
  </si>
  <si>
    <t>Per Net Acre=&gt;</t>
  </si>
  <si>
    <t>Per SF=&gt;</t>
  </si>
  <si>
    <t>Used for 2024:</t>
  </si>
  <si>
    <t>Explanation of value</t>
  </si>
  <si>
    <t>080-016-200-105-00</t>
  </si>
  <si>
    <t>080-030-100-025-02</t>
  </si>
  <si>
    <t>080-030-100-030-00</t>
  </si>
  <si>
    <t>tiled/part woods/Kawkawlin</t>
  </si>
  <si>
    <t xml:space="preserve">$4,500/acre Untiled </t>
  </si>
  <si>
    <t>060-022-200-015-02</t>
  </si>
  <si>
    <t>060-026-200-005-01</t>
  </si>
  <si>
    <t>060-017-100-010-00</t>
  </si>
  <si>
    <t>060-029-100-005-00</t>
  </si>
  <si>
    <t>060-030-200-010-03, 060-019-400-015-01, 060-029-100-010-02</t>
  </si>
  <si>
    <t>060-029-100-010-02</t>
  </si>
  <si>
    <t>060-030-200-010-03, 060-019-400-015-01, 060-029-100-005-00</t>
  </si>
  <si>
    <t>060-030-200-010-03</t>
  </si>
  <si>
    <t>060-029-100-010-02, 060-019-400-015-01, 060-029-100-005-00</t>
  </si>
  <si>
    <t>060-019-400-015-01</t>
  </si>
  <si>
    <t>060-030-200-010-03, 060-029-100-010-02, 060-029-100-005-00</t>
  </si>
  <si>
    <t>Untiled/part woods</t>
  </si>
  <si>
    <t>$0.08/SF</t>
  </si>
  <si>
    <t>$5,5000/ acre Tiled land</t>
  </si>
  <si>
    <t>Line 13</t>
  </si>
  <si>
    <t>Line 17</t>
  </si>
  <si>
    <t>Avg/SF Line 27</t>
  </si>
  <si>
    <t>$4,000/acre woods</t>
  </si>
  <si>
    <t xml:space="preserve"> Line 4</t>
  </si>
  <si>
    <t>sold together</t>
  </si>
  <si>
    <t>Included sales from similar townships due to limited vac ag sales.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</si>
</sst>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#0.00_);[Red]\(#0.00\)"/>
    <numFmt numFmtId="166" formatCode="mm/dd/yy"/>
    <numFmt numFmtId="167" formatCode="#,##0.0_);[Red]\(#,##0.0\)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0" fontId="0" fillId="2" borderId="0" xfId="0" quotePrefix="1" applyFill="1"/>
    <xf numFmtId="164" fontId="1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40" fontId="0" fillId="0" borderId="0" xfId="0" applyNumberFormat="1"/>
    <xf numFmtId="167" fontId="0" fillId="0" borderId="0" xfId="0" applyNumberFormat="1"/>
    <xf numFmtId="38" fontId="0" fillId="0" borderId="0" xfId="0" applyNumberFormat="1"/>
    <xf numFmtId="38" fontId="0" fillId="0" borderId="0" xfId="0" quotePrefix="1" applyNumberFormat="1"/>
    <xf numFmtId="38" fontId="0" fillId="0" borderId="0" xfId="0" applyNumberFormat="1" applyAlignment="1">
      <alignment horizontal="center"/>
    </xf>
    <xf numFmtId="164" fontId="2" fillId="0" borderId="0" xfId="0" applyNumberFormat="1" applyFont="1"/>
    <xf numFmtId="8" fontId="3" fillId="0" borderId="0" xfId="0" applyNumberFormat="1" applyFont="1"/>
    <xf numFmtId="164" fontId="3" fillId="0" borderId="0" xfId="0" applyNumberFormat="1" applyFont="1"/>
    <xf numFmtId="4" fontId="0" fillId="0" borderId="0" xfId="0" applyNumberFormat="1"/>
    <xf numFmtId="4" fontId="0" fillId="2" borderId="0" xfId="0" applyNumberFormat="1" applyFill="1"/>
    <xf numFmtId="0" fontId="0" fillId="3" borderId="0" xfId="0" applyFill="1"/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164" fontId="5" fillId="2" borderId="0" xfId="0" applyNumberFormat="1" applyFont="1" applyFill="1"/>
    <xf numFmtId="8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3275-32E6-431B-AC2E-FB04C01E80BE}">
  <dimension ref="A1:BT34"/>
  <sheetViews>
    <sheetView tabSelected="1" topLeftCell="A10" workbookViewId="0">
      <selection activeCell="J36" sqref="J36"/>
    </sheetView>
  </sheetViews>
  <sheetFormatPr defaultRowHeight="15" x14ac:dyDescent="0.25"/>
  <cols>
    <col min="1" max="1" width="18.140625" bestFit="1" customWidth="1"/>
    <col min="2" max="2" width="10.7109375" style="2" bestFit="1" customWidth="1"/>
    <col min="3" max="3" width="12.7109375" style="3" bestFit="1" customWidth="1"/>
    <col min="4" max="4" width="12.140625" customWidth="1"/>
    <col min="6" max="7" width="12.7109375" style="3" bestFit="1" customWidth="1"/>
    <col min="8" max="8" width="9.140625" style="4" customWidth="1"/>
    <col min="9" max="11" width="12.7109375" style="3" bestFit="1" customWidth="1"/>
    <col min="12" max="12" width="11.5703125" customWidth="1"/>
    <col min="14" max="14" width="11.28515625" style="3" customWidth="1"/>
    <col min="15" max="15" width="9.140625" style="3"/>
  </cols>
  <sheetData>
    <row r="1" spans="1:21" x14ac:dyDescent="0.25">
      <c r="C1" s="10" t="s">
        <v>34</v>
      </c>
    </row>
    <row r="3" spans="1:21" x14ac:dyDescent="0.25">
      <c r="A3" t="s">
        <v>0</v>
      </c>
      <c r="B3" s="2" t="s">
        <v>1</v>
      </c>
      <c r="C3" s="3" t="s">
        <v>2</v>
      </c>
      <c r="D3" t="s">
        <v>3</v>
      </c>
      <c r="E3" t="s">
        <v>4</v>
      </c>
      <c r="F3" s="3" t="s">
        <v>5</v>
      </c>
      <c r="G3" s="3" t="s">
        <v>6</v>
      </c>
      <c r="H3" s="4" t="s">
        <v>7</v>
      </c>
      <c r="I3" s="3" t="s">
        <v>8</v>
      </c>
      <c r="J3" s="3" t="s">
        <v>9</v>
      </c>
      <c r="K3" s="3" t="s">
        <v>10</v>
      </c>
      <c r="L3" t="s">
        <v>11</v>
      </c>
      <c r="M3" t="s">
        <v>12</v>
      </c>
      <c r="N3" s="3" t="s">
        <v>13</v>
      </c>
      <c r="O3" s="3" t="s">
        <v>14</v>
      </c>
      <c r="P3" t="s">
        <v>49</v>
      </c>
      <c r="Q3" t="s">
        <v>32</v>
      </c>
      <c r="R3" t="s">
        <v>35</v>
      </c>
    </row>
    <row r="4" spans="1:21" x14ac:dyDescent="0.25">
      <c r="A4" t="s">
        <v>15</v>
      </c>
      <c r="B4" s="2">
        <v>44236</v>
      </c>
      <c r="C4" s="3">
        <v>41000</v>
      </c>
      <c r="D4" t="s">
        <v>16</v>
      </c>
      <c r="E4" t="s">
        <v>17</v>
      </c>
      <c r="F4" s="3">
        <v>41000</v>
      </c>
      <c r="G4" s="3">
        <v>21650</v>
      </c>
      <c r="H4" s="4">
        <f t="shared" ref="H4:H6" si="0">G4/F4*100</f>
        <v>52.804878048780488</v>
      </c>
      <c r="I4" s="3">
        <v>39483</v>
      </c>
      <c r="J4" s="3">
        <f>F4-0</f>
        <v>41000</v>
      </c>
      <c r="K4" s="3">
        <v>39483</v>
      </c>
      <c r="L4">
        <v>10.02</v>
      </c>
      <c r="M4">
        <v>10.02</v>
      </c>
      <c r="N4" s="29">
        <f>J4/L4</f>
        <v>4091.8163672654691</v>
      </c>
      <c r="O4" s="3">
        <f t="shared" ref="O4:O9" si="1">J4/L4/43560</f>
        <v>9.3935178311879461E-2</v>
      </c>
      <c r="P4" s="1" t="s">
        <v>18</v>
      </c>
      <c r="Q4" t="s">
        <v>33</v>
      </c>
    </row>
    <row r="5" spans="1:21" x14ac:dyDescent="0.25">
      <c r="A5" t="s">
        <v>19</v>
      </c>
      <c r="B5" s="2">
        <v>44972</v>
      </c>
      <c r="C5" s="3">
        <v>104538</v>
      </c>
      <c r="D5" t="s">
        <v>20</v>
      </c>
      <c r="E5" t="s">
        <v>17</v>
      </c>
      <c r="F5" s="3">
        <v>104538</v>
      </c>
      <c r="G5" s="3">
        <v>48350</v>
      </c>
      <c r="H5" s="4">
        <f>G5/F5*100</f>
        <v>46.251123993189083</v>
      </c>
      <c r="I5" s="3">
        <v>108514</v>
      </c>
      <c r="J5" s="3">
        <f>F5-0</f>
        <v>104538</v>
      </c>
      <c r="K5" s="3">
        <v>108514</v>
      </c>
      <c r="L5">
        <v>24.89</v>
      </c>
      <c r="M5">
        <v>24.89</v>
      </c>
      <c r="N5" s="23">
        <f>J5/L5</f>
        <v>4200</v>
      </c>
      <c r="O5" s="3">
        <f t="shared" si="1"/>
        <v>9.6418732782369149E-2</v>
      </c>
      <c r="P5" s="1" t="s">
        <v>18</v>
      </c>
      <c r="Q5" t="s">
        <v>33</v>
      </c>
    </row>
    <row r="6" spans="1:21" s="5" customFormat="1" x14ac:dyDescent="0.25">
      <c r="A6" s="5" t="s">
        <v>21</v>
      </c>
      <c r="B6" s="6">
        <v>44246</v>
      </c>
      <c r="C6" s="7">
        <v>495000</v>
      </c>
      <c r="D6" s="5" t="s">
        <v>16</v>
      </c>
      <c r="E6" s="5" t="s">
        <v>17</v>
      </c>
      <c r="F6" s="7">
        <v>495000</v>
      </c>
      <c r="G6" s="7">
        <v>340300</v>
      </c>
      <c r="H6" s="8">
        <f t="shared" si="0"/>
        <v>68.74747474747474</v>
      </c>
      <c r="I6" s="7">
        <v>610915</v>
      </c>
      <c r="J6" s="7">
        <f>F6-77632</f>
        <v>417368</v>
      </c>
      <c r="K6" s="7">
        <v>533283</v>
      </c>
      <c r="L6" s="5">
        <v>180</v>
      </c>
      <c r="M6" s="5">
        <v>40</v>
      </c>
      <c r="N6" s="7">
        <f t="shared" ref="N6:N9" si="2">J6/L6</f>
        <v>2318.7111111111112</v>
      </c>
      <c r="O6" s="7">
        <f t="shared" si="1"/>
        <v>5.3230282624222018E-2</v>
      </c>
      <c r="P6" s="9" t="s">
        <v>18</v>
      </c>
      <c r="Q6" s="9" t="s">
        <v>33</v>
      </c>
      <c r="R6" s="5" t="s">
        <v>22</v>
      </c>
    </row>
    <row r="7" spans="1:21" s="5" customFormat="1" x14ac:dyDescent="0.25">
      <c r="A7" s="5" t="s">
        <v>23</v>
      </c>
      <c r="B7" s="6">
        <v>44246</v>
      </c>
      <c r="C7" s="7">
        <v>0</v>
      </c>
      <c r="D7" s="5" t="s">
        <v>16</v>
      </c>
      <c r="E7" s="5" t="s">
        <v>17</v>
      </c>
      <c r="F7" s="7">
        <v>0</v>
      </c>
      <c r="G7" s="7">
        <v>0</v>
      </c>
      <c r="H7" s="8">
        <v>0</v>
      </c>
      <c r="I7" s="7">
        <v>0</v>
      </c>
      <c r="J7" s="7">
        <v>0</v>
      </c>
      <c r="K7" s="7">
        <v>0</v>
      </c>
      <c r="L7" s="5">
        <v>0</v>
      </c>
      <c r="M7" s="5">
        <v>20</v>
      </c>
      <c r="N7" s="7" t="e">
        <f t="shared" si="2"/>
        <v>#DIV/0!</v>
      </c>
      <c r="O7" s="7" t="e">
        <f t="shared" si="1"/>
        <v>#DIV/0!</v>
      </c>
      <c r="P7" s="9" t="s">
        <v>18</v>
      </c>
      <c r="Q7" s="9" t="s">
        <v>33</v>
      </c>
      <c r="R7" s="5" t="s">
        <v>24</v>
      </c>
    </row>
    <row r="8" spans="1:21" s="5" customFormat="1" x14ac:dyDescent="0.25">
      <c r="A8" s="5" t="s">
        <v>25</v>
      </c>
      <c r="B8" s="6">
        <v>44246</v>
      </c>
      <c r="C8" s="7">
        <v>0</v>
      </c>
      <c r="D8" s="5" t="s">
        <v>16</v>
      </c>
      <c r="E8" s="5" t="s">
        <v>17</v>
      </c>
      <c r="F8" s="7">
        <v>0</v>
      </c>
      <c r="G8" s="7">
        <v>0</v>
      </c>
      <c r="H8" s="8">
        <v>0</v>
      </c>
      <c r="I8" s="7">
        <v>0</v>
      </c>
      <c r="J8" s="7">
        <v>0</v>
      </c>
      <c r="K8" s="7">
        <v>0</v>
      </c>
      <c r="L8" s="5">
        <v>0</v>
      </c>
      <c r="M8" s="5">
        <v>40</v>
      </c>
      <c r="N8" s="7" t="e">
        <f t="shared" si="2"/>
        <v>#DIV/0!</v>
      </c>
      <c r="O8" s="7" t="e">
        <f t="shared" si="1"/>
        <v>#DIV/0!</v>
      </c>
      <c r="P8" s="9" t="s">
        <v>18</v>
      </c>
      <c r="Q8" s="9" t="s">
        <v>33</v>
      </c>
      <c r="R8" s="5" t="s">
        <v>26</v>
      </c>
    </row>
    <row r="9" spans="1:21" s="5" customFormat="1" x14ac:dyDescent="0.25">
      <c r="A9" s="5" t="s">
        <v>27</v>
      </c>
      <c r="B9" s="6">
        <v>44246</v>
      </c>
      <c r="C9" s="7">
        <v>0</v>
      </c>
      <c r="D9" s="5" t="s">
        <v>16</v>
      </c>
      <c r="E9" s="5" t="s">
        <v>17</v>
      </c>
      <c r="F9" s="7">
        <v>0</v>
      </c>
      <c r="G9" s="7">
        <v>0</v>
      </c>
      <c r="H9" s="8">
        <v>0</v>
      </c>
      <c r="I9" s="7">
        <v>0</v>
      </c>
      <c r="J9" s="7">
        <v>0</v>
      </c>
      <c r="K9" s="7">
        <v>0</v>
      </c>
      <c r="L9" s="5">
        <v>0</v>
      </c>
      <c r="M9" s="5">
        <v>80</v>
      </c>
      <c r="N9" s="7" t="e">
        <f t="shared" si="2"/>
        <v>#DIV/0!</v>
      </c>
      <c r="O9" s="7" t="e">
        <f t="shared" si="1"/>
        <v>#DIV/0!</v>
      </c>
      <c r="P9" s="9" t="s">
        <v>18</v>
      </c>
      <c r="Q9" s="9" t="s">
        <v>33</v>
      </c>
      <c r="R9" s="5" t="s">
        <v>28</v>
      </c>
    </row>
    <row r="10" spans="1:21" x14ac:dyDescent="0.25">
      <c r="A10" t="s">
        <v>68</v>
      </c>
      <c r="B10" s="2">
        <v>44315</v>
      </c>
      <c r="C10" s="3">
        <v>90000</v>
      </c>
      <c r="D10" t="s">
        <v>16</v>
      </c>
      <c r="E10" t="s">
        <v>17</v>
      </c>
      <c r="F10" s="3">
        <v>90000</v>
      </c>
      <c r="G10" s="3">
        <v>54300</v>
      </c>
      <c r="H10" s="24">
        <f>G10/F10*100</f>
        <v>60.333333333333336</v>
      </c>
      <c r="I10" s="3">
        <v>102687</v>
      </c>
      <c r="J10" s="3">
        <f t="shared" ref="J10:J16" si="3">F10-0</f>
        <v>90000</v>
      </c>
      <c r="K10" s="3">
        <v>102687</v>
      </c>
      <c r="L10">
        <v>29.978999999999999</v>
      </c>
      <c r="M10" s="4">
        <v>29.978999999999999</v>
      </c>
      <c r="N10" s="3">
        <f>J10/L10</f>
        <v>3002.1014710297209</v>
      </c>
      <c r="O10" s="3">
        <f>J10/L10/43560</f>
        <v>6.8918766552564764E-2</v>
      </c>
      <c r="P10" s="26" t="s">
        <v>18</v>
      </c>
      <c r="Q10" s="26" t="s">
        <v>79</v>
      </c>
      <c r="S10" s="1"/>
    </row>
    <row r="11" spans="1:21" x14ac:dyDescent="0.25">
      <c r="A11" t="s">
        <v>69</v>
      </c>
      <c r="B11" s="2">
        <v>44236</v>
      </c>
      <c r="C11" s="3">
        <v>81700</v>
      </c>
      <c r="D11" t="s">
        <v>16</v>
      </c>
      <c r="E11" t="s">
        <v>17</v>
      </c>
      <c r="F11" s="3">
        <v>81700</v>
      </c>
      <c r="G11" s="3">
        <v>29667</v>
      </c>
      <c r="H11" s="24">
        <f>G11/F11*100</f>
        <v>36.312117503059973</v>
      </c>
      <c r="I11" s="3">
        <v>56704</v>
      </c>
      <c r="J11" s="3">
        <f t="shared" si="3"/>
        <v>81700</v>
      </c>
      <c r="K11" s="3">
        <v>56704</v>
      </c>
      <c r="L11">
        <v>18.47</v>
      </c>
      <c r="M11" s="4">
        <v>18.47</v>
      </c>
      <c r="N11" s="3">
        <f>J11/L11</f>
        <v>4423.3892799133737</v>
      </c>
      <c r="O11" s="3">
        <f>J11/L11/43560</f>
        <v>0.10154704499341996</v>
      </c>
      <c r="P11" s="26" t="s">
        <v>18</v>
      </c>
      <c r="Q11" s="26" t="s">
        <v>33</v>
      </c>
      <c r="S11" s="1"/>
    </row>
    <row r="12" spans="1:21" x14ac:dyDescent="0.25">
      <c r="A12" t="s">
        <v>70</v>
      </c>
      <c r="B12" s="2">
        <v>44671</v>
      </c>
      <c r="C12" s="3">
        <v>140000</v>
      </c>
      <c r="D12" t="s">
        <v>16</v>
      </c>
      <c r="E12" t="s">
        <v>17</v>
      </c>
      <c r="F12" s="3">
        <v>140000</v>
      </c>
      <c r="G12" s="3">
        <v>66500</v>
      </c>
      <c r="H12" s="24">
        <f>G12/F12*100</f>
        <v>47.5</v>
      </c>
      <c r="I12" s="3">
        <v>133000</v>
      </c>
      <c r="J12" s="3">
        <f t="shared" si="3"/>
        <v>140000</v>
      </c>
      <c r="K12" s="3">
        <v>133000</v>
      </c>
      <c r="L12">
        <v>40</v>
      </c>
      <c r="M12" s="4">
        <v>40</v>
      </c>
      <c r="N12" s="3">
        <f>J12/L12</f>
        <v>3500</v>
      </c>
      <c r="O12" s="3">
        <f>J12/L12/43560</f>
        <v>8.0348943985307619E-2</v>
      </c>
      <c r="P12" s="26" t="s">
        <v>18</v>
      </c>
      <c r="Q12" s="26" t="s">
        <v>33</v>
      </c>
      <c r="S12" s="1"/>
    </row>
    <row r="13" spans="1:21" s="5" customFormat="1" x14ac:dyDescent="0.25">
      <c r="A13" s="5" t="s">
        <v>71</v>
      </c>
      <c r="B13" s="6">
        <v>44459</v>
      </c>
      <c r="C13" s="7">
        <v>836000</v>
      </c>
      <c r="D13" s="5" t="s">
        <v>16</v>
      </c>
      <c r="E13" s="5" t="s">
        <v>17</v>
      </c>
      <c r="F13" s="7">
        <v>836000</v>
      </c>
      <c r="G13" s="7">
        <v>212800</v>
      </c>
      <c r="H13" s="25">
        <f>G13/F13*100</f>
        <v>25.454545454545453</v>
      </c>
      <c r="I13" s="7">
        <v>425532</v>
      </c>
      <c r="J13" s="7">
        <f t="shared" si="3"/>
        <v>836000</v>
      </c>
      <c r="K13" s="7">
        <v>425532</v>
      </c>
      <c r="L13" s="5">
        <v>157</v>
      </c>
      <c r="M13" s="8">
        <v>39.21</v>
      </c>
      <c r="N13" s="30">
        <f>J13/L13</f>
        <v>5324.8407643312103</v>
      </c>
      <c r="O13" s="7">
        <f>J13/L13/43560</f>
        <v>0.12224152351540887</v>
      </c>
      <c r="P13" s="7" t="s">
        <v>18</v>
      </c>
      <c r="Q13" s="7" t="s">
        <v>33</v>
      </c>
      <c r="R13" s="5" t="s">
        <v>72</v>
      </c>
      <c r="U13" s="9"/>
    </row>
    <row r="14" spans="1:21" s="5" customFormat="1" x14ac:dyDescent="0.25">
      <c r="A14" s="5" t="s">
        <v>73</v>
      </c>
      <c r="B14" s="6">
        <v>44459</v>
      </c>
      <c r="C14" s="7">
        <v>0</v>
      </c>
      <c r="D14" s="5" t="s">
        <v>16</v>
      </c>
      <c r="E14" s="5" t="s">
        <v>17</v>
      </c>
      <c r="F14" s="7">
        <v>0</v>
      </c>
      <c r="G14" s="7">
        <v>0</v>
      </c>
      <c r="H14" s="25">
        <v>0</v>
      </c>
      <c r="I14" s="7">
        <v>0</v>
      </c>
      <c r="J14" s="7">
        <f t="shared" si="3"/>
        <v>0</v>
      </c>
      <c r="K14" s="7">
        <v>0</v>
      </c>
      <c r="L14" s="5">
        <v>0</v>
      </c>
      <c r="M14" s="8">
        <v>36.61</v>
      </c>
      <c r="N14" s="7">
        <v>0</v>
      </c>
      <c r="O14" s="7">
        <v>0</v>
      </c>
      <c r="P14" s="7" t="s">
        <v>18</v>
      </c>
      <c r="Q14" s="7" t="s">
        <v>33</v>
      </c>
      <c r="R14" s="5" t="s">
        <v>74</v>
      </c>
      <c r="U14" s="9"/>
    </row>
    <row r="15" spans="1:21" s="5" customFormat="1" x14ac:dyDescent="0.25">
      <c r="A15" s="5" t="s">
        <v>75</v>
      </c>
      <c r="B15" s="6">
        <v>44459</v>
      </c>
      <c r="C15" s="7">
        <v>0</v>
      </c>
      <c r="D15" s="5" t="s">
        <v>16</v>
      </c>
      <c r="E15" s="5" t="s">
        <v>17</v>
      </c>
      <c r="F15" s="7">
        <v>0</v>
      </c>
      <c r="G15" s="7">
        <v>0</v>
      </c>
      <c r="H15" s="25">
        <v>0</v>
      </c>
      <c r="I15" s="7">
        <v>0</v>
      </c>
      <c r="J15" s="7">
        <f t="shared" si="3"/>
        <v>0</v>
      </c>
      <c r="K15" s="7">
        <v>0</v>
      </c>
      <c r="L15" s="5">
        <v>0</v>
      </c>
      <c r="M15" s="8">
        <v>40</v>
      </c>
      <c r="N15" s="7">
        <v>0</v>
      </c>
      <c r="O15" s="7">
        <v>0</v>
      </c>
      <c r="P15" s="7" t="s">
        <v>18</v>
      </c>
      <c r="Q15" s="7" t="s">
        <v>33</v>
      </c>
      <c r="R15" s="5" t="s">
        <v>76</v>
      </c>
      <c r="U15" s="9"/>
    </row>
    <row r="16" spans="1:21" s="5" customFormat="1" x14ac:dyDescent="0.25">
      <c r="A16" s="5" t="s">
        <v>77</v>
      </c>
      <c r="B16" s="6">
        <v>44459</v>
      </c>
      <c r="C16" s="7">
        <v>0</v>
      </c>
      <c r="D16" s="5" t="s">
        <v>16</v>
      </c>
      <c r="E16" s="5" t="s">
        <v>17</v>
      </c>
      <c r="F16" s="7">
        <v>0</v>
      </c>
      <c r="G16" s="7">
        <v>0</v>
      </c>
      <c r="H16" s="25">
        <v>0</v>
      </c>
      <c r="I16" s="7">
        <v>0</v>
      </c>
      <c r="J16" s="7">
        <f t="shared" si="3"/>
        <v>0</v>
      </c>
      <c r="K16" s="7">
        <v>0</v>
      </c>
      <c r="L16" s="5">
        <v>0</v>
      </c>
      <c r="M16" s="8">
        <v>0</v>
      </c>
      <c r="N16" s="7">
        <v>0</v>
      </c>
      <c r="O16" s="7">
        <v>0</v>
      </c>
      <c r="P16" s="7" t="s">
        <v>18</v>
      </c>
      <c r="Q16" s="7" t="s">
        <v>33</v>
      </c>
      <c r="R16" s="5" t="s">
        <v>78</v>
      </c>
      <c r="U16" s="9"/>
    </row>
    <row r="17" spans="1:72" x14ac:dyDescent="0.25">
      <c r="A17" t="s">
        <v>55</v>
      </c>
      <c r="B17" s="15">
        <v>44417</v>
      </c>
      <c r="C17" s="13">
        <v>45000</v>
      </c>
      <c r="D17" t="s">
        <v>16</v>
      </c>
      <c r="E17" t="s">
        <v>17</v>
      </c>
      <c r="F17" s="13">
        <v>45000</v>
      </c>
      <c r="G17" s="13">
        <v>22650</v>
      </c>
      <c r="H17" s="14">
        <f t="shared" ref="H17:H24" si="4">G17/F17*100</f>
        <v>50.333333333333329</v>
      </c>
      <c r="I17" s="13">
        <v>38430</v>
      </c>
      <c r="J17" s="13">
        <v>45000</v>
      </c>
      <c r="K17" s="13">
        <v>38430</v>
      </c>
      <c r="L17" s="16">
        <v>10</v>
      </c>
      <c r="M17" s="16">
        <v>10</v>
      </c>
      <c r="N17" s="31">
        <f t="shared" ref="N17:N24" si="5">J17/L17</f>
        <v>4500</v>
      </c>
      <c r="O17" s="11">
        <f t="shared" ref="O17:O24" si="6">J17/L17/43560</f>
        <v>0.10330578512396695</v>
      </c>
      <c r="P17" s="17" t="s">
        <v>18</v>
      </c>
      <c r="Q17" t="s">
        <v>56</v>
      </c>
      <c r="U17" s="18"/>
      <c r="W17" s="19"/>
      <c r="AE17" s="16"/>
      <c r="AF17" s="15"/>
      <c r="BC17" s="18">
        <v>0</v>
      </c>
      <c r="BE17" s="18">
        <v>0</v>
      </c>
      <c r="BM17" t="s">
        <v>52</v>
      </c>
      <c r="BN17" t="s">
        <v>40</v>
      </c>
      <c r="BO17">
        <v>48631</v>
      </c>
      <c r="BP17" t="s">
        <v>44</v>
      </c>
      <c r="BR17" t="s">
        <v>54</v>
      </c>
      <c r="BS17">
        <v>0</v>
      </c>
      <c r="BT17" t="s">
        <v>38</v>
      </c>
    </row>
    <row r="18" spans="1:72" x14ac:dyDescent="0.25">
      <c r="A18" t="s">
        <v>53</v>
      </c>
      <c r="B18" s="15">
        <v>44456</v>
      </c>
      <c r="C18" s="13">
        <v>41000</v>
      </c>
      <c r="D18" t="s">
        <v>16</v>
      </c>
      <c r="E18" t="s">
        <v>17</v>
      </c>
      <c r="F18" s="13">
        <v>41000</v>
      </c>
      <c r="G18" s="13">
        <v>22350</v>
      </c>
      <c r="H18" s="14">
        <f t="shared" si="4"/>
        <v>54.512195121951223</v>
      </c>
      <c r="I18" s="13">
        <v>32460</v>
      </c>
      <c r="J18" s="13">
        <v>16700</v>
      </c>
      <c r="K18" s="13">
        <v>18100</v>
      </c>
      <c r="L18" s="16">
        <v>10</v>
      </c>
      <c r="M18" s="16">
        <v>10</v>
      </c>
      <c r="N18" s="22">
        <f t="shared" si="5"/>
        <v>1670</v>
      </c>
      <c r="O18" s="11">
        <f t="shared" si="6"/>
        <v>3.8337924701561069E-2</v>
      </c>
      <c r="P18" s="17" t="s">
        <v>18</v>
      </c>
      <c r="Q18" t="s">
        <v>56</v>
      </c>
      <c r="U18" s="18"/>
      <c r="W18" s="19"/>
      <c r="AE18" s="16"/>
      <c r="AF18" s="15"/>
      <c r="BB18" s="18">
        <v>0</v>
      </c>
      <c r="BD18" s="18">
        <v>0</v>
      </c>
      <c r="BL18" t="s">
        <v>52</v>
      </c>
      <c r="BM18" t="s">
        <v>40</v>
      </c>
      <c r="BN18">
        <v>48631</v>
      </c>
      <c r="BO18" t="s">
        <v>44</v>
      </c>
      <c r="BQ18" t="s">
        <v>54</v>
      </c>
      <c r="BR18">
        <v>0</v>
      </c>
      <c r="BS18" t="s">
        <v>38</v>
      </c>
    </row>
    <row r="19" spans="1:72" x14ac:dyDescent="0.25">
      <c r="A19" t="s">
        <v>36</v>
      </c>
      <c r="B19" s="15">
        <v>45153</v>
      </c>
      <c r="C19" s="13">
        <v>232000</v>
      </c>
      <c r="D19" t="s">
        <v>16</v>
      </c>
      <c r="E19" t="s">
        <v>17</v>
      </c>
      <c r="F19" s="13">
        <v>232000</v>
      </c>
      <c r="G19" s="13">
        <v>89800</v>
      </c>
      <c r="H19" s="14">
        <f t="shared" si="4"/>
        <v>38.706896551724142</v>
      </c>
      <c r="I19" s="13">
        <v>179600</v>
      </c>
      <c r="J19" s="13">
        <v>232000</v>
      </c>
      <c r="K19" s="13">
        <v>179600</v>
      </c>
      <c r="L19" s="16">
        <v>37.200000000000003</v>
      </c>
      <c r="M19" s="16">
        <v>37.200000000000003</v>
      </c>
      <c r="N19" s="11">
        <f t="shared" si="5"/>
        <v>6236.5591397849457</v>
      </c>
      <c r="O19" s="11">
        <f t="shared" si="6"/>
        <v>0.14317169742389682</v>
      </c>
      <c r="P19" s="17" t="s">
        <v>18</v>
      </c>
      <c r="Q19" t="s">
        <v>57</v>
      </c>
      <c r="U19" s="18"/>
      <c r="W19" s="19" t="s">
        <v>37</v>
      </c>
      <c r="AE19" s="16"/>
      <c r="AF19" s="15"/>
      <c r="AK19" s="20"/>
      <c r="BB19" s="12"/>
      <c r="BC19" s="18">
        <v>0</v>
      </c>
      <c r="BD19" s="12"/>
      <c r="BE19" s="18">
        <v>0</v>
      </c>
      <c r="BM19" t="s">
        <v>39</v>
      </c>
      <c r="BN19" t="s">
        <v>40</v>
      </c>
      <c r="BO19">
        <v>48634</v>
      </c>
      <c r="BP19" t="s">
        <v>41</v>
      </c>
      <c r="BS19">
        <v>0</v>
      </c>
      <c r="BT19" t="s">
        <v>38</v>
      </c>
    </row>
    <row r="20" spans="1:72" x14ac:dyDescent="0.25">
      <c r="A20" t="s">
        <v>63</v>
      </c>
      <c r="B20" s="15">
        <v>45149</v>
      </c>
      <c r="C20" s="13">
        <v>160000</v>
      </c>
      <c r="D20" t="s">
        <v>16</v>
      </c>
      <c r="E20" t="s">
        <v>17</v>
      </c>
      <c r="F20" s="13">
        <v>160000</v>
      </c>
      <c r="G20" s="13">
        <v>77700</v>
      </c>
      <c r="H20" s="14">
        <f>G20/F20*100</f>
        <v>48.5625</v>
      </c>
      <c r="I20" s="13">
        <v>144010</v>
      </c>
      <c r="J20" s="13">
        <v>160000</v>
      </c>
      <c r="K20" s="13">
        <v>144010</v>
      </c>
      <c r="L20" s="16">
        <v>36</v>
      </c>
      <c r="M20" s="16">
        <v>36</v>
      </c>
      <c r="N20" s="11">
        <f>J20/L20</f>
        <v>4444.4444444444443</v>
      </c>
      <c r="O20" s="11">
        <f t="shared" si="6"/>
        <v>0.10203040506070808</v>
      </c>
      <c r="P20" s="17" t="s">
        <v>18</v>
      </c>
      <c r="Q20" t="s">
        <v>57</v>
      </c>
      <c r="U20" s="18"/>
      <c r="W20" s="19"/>
      <c r="AE20" s="16"/>
      <c r="AF20" s="15"/>
      <c r="AK20" s="20"/>
      <c r="BB20" s="12"/>
      <c r="BC20" s="18"/>
      <c r="BD20" s="12"/>
      <c r="BE20" s="18"/>
    </row>
    <row r="21" spans="1:72" x14ac:dyDescent="0.25">
      <c r="A21" t="s">
        <v>64</v>
      </c>
      <c r="B21" s="15">
        <v>44321</v>
      </c>
      <c r="C21" s="13">
        <v>25627</v>
      </c>
      <c r="D21" t="s">
        <v>16</v>
      </c>
      <c r="E21" t="s">
        <v>17</v>
      </c>
      <c r="F21" s="13">
        <v>25627</v>
      </c>
      <c r="G21" s="13">
        <v>12500</v>
      </c>
      <c r="H21" s="14">
        <f>G21/F21*100</f>
        <v>48.776680844421897</v>
      </c>
      <c r="I21" s="13">
        <v>30600</v>
      </c>
      <c r="J21" s="13">
        <v>25627</v>
      </c>
      <c r="K21" s="13">
        <v>30600</v>
      </c>
      <c r="L21" s="16">
        <v>5.23</v>
      </c>
      <c r="M21" s="16">
        <v>5.23</v>
      </c>
      <c r="N21" s="22">
        <f>J21/L21</f>
        <v>4900</v>
      </c>
      <c r="O21" s="11">
        <f t="shared" si="6"/>
        <v>0.11248852157943066</v>
      </c>
      <c r="P21" s="17" t="s">
        <v>18</v>
      </c>
      <c r="Q21" t="s">
        <v>57</v>
      </c>
      <c r="U21" s="18"/>
      <c r="W21" s="19"/>
      <c r="AE21" s="16"/>
      <c r="AF21" s="15"/>
      <c r="AK21" s="20"/>
      <c r="BB21" s="12"/>
      <c r="BC21" s="18"/>
      <c r="BD21" s="12"/>
      <c r="BE21" s="18"/>
    </row>
    <row r="22" spans="1:72" x14ac:dyDescent="0.25">
      <c r="A22" t="s">
        <v>65</v>
      </c>
      <c r="B22" s="15">
        <v>45055</v>
      </c>
      <c r="C22" s="13">
        <v>45000</v>
      </c>
      <c r="D22" t="s">
        <v>16</v>
      </c>
      <c r="E22" t="s">
        <v>17</v>
      </c>
      <c r="F22" s="13">
        <v>45000</v>
      </c>
      <c r="G22" s="13">
        <v>17000</v>
      </c>
      <c r="H22" s="14">
        <f>G22/F22*100</f>
        <v>37.777777777777779</v>
      </c>
      <c r="I22" s="13">
        <v>34000</v>
      </c>
      <c r="J22" s="13">
        <v>45000</v>
      </c>
      <c r="K22" s="13">
        <v>34000</v>
      </c>
      <c r="L22" s="16">
        <v>9</v>
      </c>
      <c r="M22" s="16">
        <v>9</v>
      </c>
      <c r="N22" s="11">
        <f>J22/L22</f>
        <v>5000</v>
      </c>
      <c r="O22" s="11">
        <f t="shared" si="6"/>
        <v>0.1147842056932966</v>
      </c>
      <c r="P22" s="17" t="s">
        <v>18</v>
      </c>
      <c r="Q22" t="s">
        <v>66</v>
      </c>
      <c r="U22" s="18"/>
      <c r="W22" s="19"/>
      <c r="AE22" s="16"/>
      <c r="AF22" s="15"/>
      <c r="AK22" s="20"/>
      <c r="BB22" s="12"/>
      <c r="BC22" s="18"/>
      <c r="BD22" s="12"/>
      <c r="BE22" s="18"/>
    </row>
    <row r="23" spans="1:72" x14ac:dyDescent="0.25">
      <c r="A23" t="s">
        <v>42</v>
      </c>
      <c r="B23" s="15">
        <v>44693</v>
      </c>
      <c r="C23" s="13">
        <v>100000</v>
      </c>
      <c r="D23" t="s">
        <v>16</v>
      </c>
      <c r="E23" t="s">
        <v>17</v>
      </c>
      <c r="F23" s="13">
        <v>100000</v>
      </c>
      <c r="G23" s="13">
        <v>31700</v>
      </c>
      <c r="H23" s="14">
        <f t="shared" si="4"/>
        <v>31.7</v>
      </c>
      <c r="I23" s="13">
        <v>126542</v>
      </c>
      <c r="J23" s="13">
        <v>100000</v>
      </c>
      <c r="K23" s="13">
        <v>126542</v>
      </c>
      <c r="L23" s="16">
        <v>37</v>
      </c>
      <c r="M23" s="17">
        <v>37</v>
      </c>
      <c r="N23" s="22">
        <f t="shared" si="5"/>
        <v>2702.7027027027025</v>
      </c>
      <c r="O23" s="11">
        <f t="shared" si="6"/>
        <v>6.2045516590971128E-2</v>
      </c>
      <c r="P23" t="s">
        <v>18</v>
      </c>
      <c r="Q23" t="s">
        <v>51</v>
      </c>
      <c r="T23" s="18"/>
      <c r="V23" s="19"/>
      <c r="AD23" s="16"/>
      <c r="AE23" s="15"/>
      <c r="BB23" s="18">
        <v>0</v>
      </c>
      <c r="BD23" s="18">
        <v>0</v>
      </c>
      <c r="BL23" t="s">
        <v>43</v>
      </c>
      <c r="BM23" t="s">
        <v>40</v>
      </c>
      <c r="BN23">
        <v>48650</v>
      </c>
      <c r="BO23" t="s">
        <v>44</v>
      </c>
      <c r="BQ23" t="s">
        <v>45</v>
      </c>
      <c r="BR23">
        <v>0</v>
      </c>
      <c r="BS23" t="s">
        <v>38</v>
      </c>
    </row>
    <row r="24" spans="1:72" x14ac:dyDescent="0.25">
      <c r="A24" t="s">
        <v>46</v>
      </c>
      <c r="B24" s="15">
        <v>44574</v>
      </c>
      <c r="C24" s="13">
        <v>160000</v>
      </c>
      <c r="D24" t="s">
        <v>16</v>
      </c>
      <c r="E24" t="s">
        <v>17</v>
      </c>
      <c r="F24" s="13">
        <v>160000</v>
      </c>
      <c r="G24" s="13">
        <v>101600</v>
      </c>
      <c r="H24" s="14">
        <f t="shared" si="4"/>
        <v>63.5</v>
      </c>
      <c r="I24" s="13">
        <v>291164</v>
      </c>
      <c r="J24" s="13">
        <v>160000</v>
      </c>
      <c r="K24" s="13">
        <v>291164</v>
      </c>
      <c r="L24" s="16">
        <v>79.09</v>
      </c>
      <c r="M24" s="17">
        <v>79.09</v>
      </c>
      <c r="N24" s="11">
        <f t="shared" si="5"/>
        <v>2023.0117587558477</v>
      </c>
      <c r="O24" s="11">
        <f t="shared" si="6"/>
        <v>4.6441959567397786E-2</v>
      </c>
      <c r="P24" t="s">
        <v>18</v>
      </c>
      <c r="Q24" t="s">
        <v>48</v>
      </c>
      <c r="S24" t="s">
        <v>50</v>
      </c>
      <c r="T24" s="18"/>
      <c r="V24" s="19"/>
      <c r="AD24" s="16"/>
      <c r="AE24" s="15"/>
      <c r="BB24" s="18">
        <v>0</v>
      </c>
      <c r="BD24" s="18">
        <v>0</v>
      </c>
      <c r="BL24" t="s">
        <v>43</v>
      </c>
      <c r="BM24" t="s">
        <v>40</v>
      </c>
      <c r="BN24">
        <v>48650</v>
      </c>
      <c r="BO24" t="s">
        <v>47</v>
      </c>
      <c r="BQ24" t="s">
        <v>45</v>
      </c>
      <c r="BR24">
        <v>0</v>
      </c>
      <c r="BS24" t="s">
        <v>38</v>
      </c>
    </row>
    <row r="25" spans="1:72" x14ac:dyDescent="0.25">
      <c r="B25" s="2" t="s">
        <v>29</v>
      </c>
      <c r="C25" s="3">
        <f>+SUM(C4:C24)</f>
        <v>2596865</v>
      </c>
      <c r="F25" s="3">
        <f>+SUM(F4:F24)</f>
        <v>2596865</v>
      </c>
      <c r="G25" s="3">
        <f>+SUM(G4:G24)</f>
        <v>1148867</v>
      </c>
      <c r="I25" s="3">
        <f>+SUM(I4:I24)</f>
        <v>2353641</v>
      </c>
      <c r="J25" s="3">
        <f>+SUM(J4:J24)</f>
        <v>2494933</v>
      </c>
      <c r="K25" s="3">
        <f>+SUM(K4:K24)</f>
        <v>2261649</v>
      </c>
      <c r="L25">
        <f>+SUM(L4:L24)</f>
        <v>683.87900000000013</v>
      </c>
      <c r="M25">
        <f>+SUM(M4:M24)</f>
        <v>642.69900000000007</v>
      </c>
    </row>
    <row r="26" spans="1:72" x14ac:dyDescent="0.25">
      <c r="G26" s="3" t="s">
        <v>30</v>
      </c>
      <c r="H26" s="4">
        <f>G25/F25*100</f>
        <v>44.240536184976889</v>
      </c>
      <c r="L26" t="s">
        <v>31</v>
      </c>
      <c r="O26" s="3" t="s">
        <v>31</v>
      </c>
    </row>
    <row r="27" spans="1:72" x14ac:dyDescent="0.25">
      <c r="A27" s="5" t="s">
        <v>87</v>
      </c>
      <c r="G27" s="3" t="s">
        <v>58</v>
      </c>
      <c r="H27" s="4">
        <f>STDEV(H4:H24)</f>
        <v>24.115060186533537</v>
      </c>
      <c r="L27" t="s">
        <v>59</v>
      </c>
      <c r="M27" s="23">
        <f>J25/L25</f>
        <v>3648.20823566742</v>
      </c>
      <c r="O27" s="3" t="s">
        <v>60</v>
      </c>
      <c r="P27" s="21">
        <f>J25/L25/43560</f>
        <v>8.3751336906965568E-2</v>
      </c>
    </row>
    <row r="28" spans="1:72" x14ac:dyDescent="0.25">
      <c r="A28" t="s">
        <v>88</v>
      </c>
    </row>
    <row r="29" spans="1:72" x14ac:dyDescent="0.25">
      <c r="C29" s="27" t="s">
        <v>61</v>
      </c>
      <c r="E29" s="28" t="s">
        <v>62</v>
      </c>
    </row>
    <row r="30" spans="1:72" x14ac:dyDescent="0.25">
      <c r="C30" s="29" t="s">
        <v>81</v>
      </c>
      <c r="E30" s="32" t="s">
        <v>82</v>
      </c>
    </row>
    <row r="31" spans="1:72" x14ac:dyDescent="0.25">
      <c r="C31" s="29" t="s">
        <v>67</v>
      </c>
      <c r="E31" s="32" t="s">
        <v>83</v>
      </c>
    </row>
    <row r="32" spans="1:72" x14ac:dyDescent="0.25">
      <c r="C32" s="29" t="s">
        <v>85</v>
      </c>
      <c r="E32" s="32" t="s">
        <v>86</v>
      </c>
    </row>
    <row r="33" spans="3:5" x14ac:dyDescent="0.25">
      <c r="C33" s="29"/>
      <c r="E33" s="32"/>
    </row>
    <row r="34" spans="3:5" x14ac:dyDescent="0.25">
      <c r="C34" s="29" t="s">
        <v>80</v>
      </c>
      <c r="E34" s="32" t="s">
        <v>84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1CB2-6E1C-4DA5-A9DD-2DBF2C194C2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Gar24AgLV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Anissa Zaucha</dc:creator>
  <cp:lastModifiedBy>Anissa Zaucha</cp:lastModifiedBy>
  <cp:lastPrinted>2024-01-27T20:09:31Z</cp:lastPrinted>
  <dcterms:created xsi:type="dcterms:W3CDTF">2023-08-28T21:04:15Z</dcterms:created>
  <dcterms:modified xsi:type="dcterms:W3CDTF">2024-04-23T13:41:25Z</dcterms:modified>
</cp:coreProperties>
</file>