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"/>
    </mc:Choice>
  </mc:AlternateContent>
  <xr:revisionPtr revIDLastSave="0" documentId="8_{FD06616F-B27B-4EFD-BFE0-819CB35A8A06}" xr6:coauthVersionLast="47" xr6:coauthVersionMax="47" xr10:uidLastSave="{00000000-0000-0000-0000-000000000000}"/>
  <bookViews>
    <workbookView xWindow="-120" yWindow="-120" windowWidth="24240" windowHeight="13140" xr2:uid="{4AAF3476-B1E6-48C5-AEBE-C81BA047EF86}"/>
  </bookViews>
  <sheets>
    <sheet name="24GarCommL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K9" i="1"/>
  <c r="Q9" i="1" s="1"/>
  <c r="R9" i="1"/>
  <c r="S9" i="1"/>
  <c r="S7" i="1"/>
  <c r="S6" i="1"/>
  <c r="R7" i="1"/>
  <c r="R6" i="1"/>
  <c r="I7" i="1"/>
  <c r="I6" i="1"/>
  <c r="I5" i="1"/>
  <c r="I8" i="1"/>
  <c r="K8" i="1"/>
  <c r="S8" i="1" s="1"/>
  <c r="P16" i="1"/>
  <c r="O16" i="1"/>
  <c r="L16" i="1"/>
  <c r="J16" i="1"/>
  <c r="H16" i="1"/>
  <c r="G16" i="1"/>
  <c r="D16" i="1"/>
  <c r="S4" i="1"/>
  <c r="R4" i="1"/>
  <c r="Q4" i="1"/>
  <c r="I4" i="1"/>
  <c r="I10" i="1"/>
  <c r="Q10" i="1"/>
  <c r="R10" i="1"/>
  <c r="S10" i="1"/>
  <c r="I11" i="1"/>
  <c r="N11" i="1"/>
  <c r="Q11" i="1"/>
  <c r="R11" i="1"/>
  <c r="S11" i="1"/>
  <c r="I12" i="1"/>
  <c r="Q12" i="1"/>
  <c r="R12" i="1"/>
  <c r="S12" i="1"/>
  <c r="M16" i="1"/>
  <c r="K5" i="1"/>
  <c r="R5" i="1" s="1"/>
  <c r="R8" i="1" l="1"/>
  <c r="Q8" i="1"/>
  <c r="I18" i="1"/>
  <c r="I17" i="1"/>
  <c r="S5" i="1"/>
  <c r="Q5" i="1"/>
  <c r="K16" i="1"/>
  <c r="S18" i="1" l="1"/>
  <c r="P18" i="1"/>
  <c r="M18" i="1"/>
</calcChain>
</file>

<file path=xl/sharedStrings.xml><?xml version="1.0" encoding="utf-8"?>
<sst xmlns="http://schemas.openxmlformats.org/spreadsheetml/2006/main" count="85" uniqueCount="58">
  <si>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</si>
  <si>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</si>
  <si>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</si>
  <si>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</si>
  <si>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</si>
  <si>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</si>
  <si>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</si>
  <si>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</si>
  <si>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</si>
  <si>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</si>
  <si>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</si>
  <si>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</si>
  <si>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</si>
  <si>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</si>
  <si>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</si>
  <si>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</si>
  <si>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</si>
  <si>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</si>
  <si>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</si>
  <si>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Township</t>
  </si>
  <si>
    <t>060-003-400-015-01</t>
  </si>
  <si>
    <t>1206 W M-61</t>
  </si>
  <si>
    <t>CD</t>
  </si>
  <si>
    <t>03-ARM'S LENGTH</t>
  </si>
  <si>
    <t>GibsonTwp</t>
  </si>
  <si>
    <t>050-026-300-010-01</t>
  </si>
  <si>
    <t>506 N GARFIELD RD</t>
  </si>
  <si>
    <t>WD</t>
  </si>
  <si>
    <t>Garfield Twp</t>
  </si>
  <si>
    <t>090-021-100-120-00</t>
  </si>
  <si>
    <t>1523 S FINN RD</t>
  </si>
  <si>
    <t>Merritt Twp</t>
  </si>
  <si>
    <t>090-M20-000-022-00</t>
  </si>
  <si>
    <t>12 W MUNGER RD</t>
  </si>
  <si>
    <t>130-004-300-120-00</t>
  </si>
  <si>
    <t>Portsmouth Twp</t>
  </si>
  <si>
    <t>130-004-300-170-00</t>
  </si>
  <si>
    <t>130-T05-000-008-01</t>
  </si>
  <si>
    <t>030-011-400-190-00</t>
  </si>
  <si>
    <t>Frankenlust Twp</t>
  </si>
  <si>
    <t>030-011-200-050-00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</si>
  <si>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</si>
  <si>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</si>
  <si>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</si>
  <si>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</si>
  <si>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</si>
  <si>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</si>
  <si>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</si>
  <si>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2024 Garfield Township Commercial Land Value Analysis</t>
  </si>
  <si>
    <t>Used for 2024:</t>
  </si>
  <si>
    <t>080-029-400-020-01</t>
  </si>
  <si>
    <t>Kawkawlin</t>
  </si>
  <si>
    <t>Lines 8 &amp; 14</t>
  </si>
  <si>
    <t xml:space="preserve">$100/ FF used for &gt;1 to 4 acres </t>
  </si>
  <si>
    <t>$3,000/Acre for 5 + acres.</t>
  </si>
  <si>
    <t>5+ acre parcels are Bay and Crump Conservation Club properties.</t>
  </si>
  <si>
    <t>Last Arm's Length sale was 1973. $3,000/ acre used for 2023 and no</t>
  </si>
  <si>
    <t>evidence to prove a change was warranted.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</si>
</sst>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294E-0322-48D1-8C17-4BCDA47F4955}">
  <dimension ref="A2:T26"/>
  <sheetViews>
    <sheetView tabSelected="1" topLeftCell="A2" workbookViewId="0">
      <selection activeCell="M25" sqref="M25"/>
    </sheetView>
  </sheetViews>
  <sheetFormatPr defaultRowHeight="15" x14ac:dyDescent="0.25"/>
  <cols>
    <col min="1" max="1" width="18.7109375" bestFit="1" customWidth="1"/>
    <col min="2" max="2" width="0" hidden="1" customWidth="1"/>
    <col min="3" max="3" width="13.42578125" customWidth="1"/>
    <col min="4" max="4" width="15" customWidth="1"/>
    <col min="5" max="5" width="7.5703125" customWidth="1"/>
    <col min="7" max="7" width="15.140625" customWidth="1"/>
    <col min="8" max="8" width="14" customWidth="1"/>
    <col min="10" max="11" width="13.85546875" customWidth="1"/>
    <col min="12" max="12" width="12.7109375" customWidth="1"/>
    <col min="16" max="16" width="10.7109375" bestFit="1" customWidth="1"/>
    <col min="18" max="18" width="12" bestFit="1" customWidth="1"/>
  </cols>
  <sheetData>
    <row r="2" spans="1:20" x14ac:dyDescent="0.25">
      <c r="G2" s="9" t="s">
        <v>48</v>
      </c>
    </row>
    <row r="3" spans="1:20" x14ac:dyDescent="0.25">
      <c r="A3" t="s">
        <v>0</v>
      </c>
      <c r="B3" t="s">
        <v>1</v>
      </c>
      <c r="C3" s="1" t="s">
        <v>2</v>
      </c>
      <c r="D3" s="2" t="s">
        <v>3</v>
      </c>
      <c r="E3" t="s">
        <v>4</v>
      </c>
      <c r="F3" t="s">
        <v>5</v>
      </c>
      <c r="G3" s="3" t="s">
        <v>6</v>
      </c>
      <c r="H3" s="3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t="s">
        <v>12</v>
      </c>
      <c r="N3" t="s">
        <v>13</v>
      </c>
      <c r="O3" s="4" t="s">
        <v>14</v>
      </c>
      <c r="P3" s="4" t="s">
        <v>15</v>
      </c>
      <c r="Q3" s="3" t="s">
        <v>16</v>
      </c>
      <c r="R3" s="3" t="s">
        <v>17</v>
      </c>
      <c r="S3" s="2" t="s">
        <v>18</v>
      </c>
      <c r="T3" t="s">
        <v>19</v>
      </c>
    </row>
    <row r="4" spans="1:20" x14ac:dyDescent="0.25">
      <c r="A4" t="s">
        <v>25</v>
      </c>
      <c r="B4" t="s">
        <v>26</v>
      </c>
      <c r="C4" s="1">
        <v>44978</v>
      </c>
      <c r="D4" s="3">
        <v>125000</v>
      </c>
      <c r="E4" t="s">
        <v>27</v>
      </c>
      <c r="F4" t="s">
        <v>23</v>
      </c>
      <c r="G4" s="3">
        <v>125000</v>
      </c>
      <c r="H4" s="3">
        <v>60750</v>
      </c>
      <c r="I4" s="4">
        <f t="shared" ref="I4" si="0">H4/G4*100</f>
        <v>48.6</v>
      </c>
      <c r="J4" s="3">
        <v>137093</v>
      </c>
      <c r="K4" s="3">
        <v>11375</v>
      </c>
      <c r="L4" s="3">
        <v>23468</v>
      </c>
      <c r="M4" s="4">
        <v>234.68386000000001</v>
      </c>
      <c r="N4" s="4">
        <v>289.73001099999999</v>
      </c>
      <c r="O4" s="4">
        <v>1.45</v>
      </c>
      <c r="P4" s="4">
        <v>1.45</v>
      </c>
      <c r="Q4" s="3">
        <f>K4/N4</f>
        <v>39.260689497575036</v>
      </c>
      <c r="R4" s="3">
        <f t="shared" ref="R4" si="1">K4/O4</f>
        <v>7844.8275862068967</v>
      </c>
      <c r="S4" s="2">
        <f t="shared" ref="S4" si="2">K4/O4/43560</f>
        <v>0.18009246065672399</v>
      </c>
      <c r="T4" t="s">
        <v>28</v>
      </c>
    </row>
    <row r="5" spans="1:20" x14ac:dyDescent="0.25">
      <c r="A5" t="s">
        <v>20</v>
      </c>
      <c r="B5" t="s">
        <v>21</v>
      </c>
      <c r="C5" s="1">
        <v>44196</v>
      </c>
      <c r="D5" s="2">
        <v>750000</v>
      </c>
      <c r="E5" t="s">
        <v>22</v>
      </c>
      <c r="F5" t="s">
        <v>23</v>
      </c>
      <c r="G5" s="3">
        <v>750000</v>
      </c>
      <c r="H5" s="3">
        <v>344000</v>
      </c>
      <c r="I5" s="4">
        <f>H5/G5*100</f>
        <v>45.866666666666667</v>
      </c>
      <c r="J5" s="3">
        <v>584424</v>
      </c>
      <c r="K5" s="3">
        <f>G5-558424</f>
        <v>191576</v>
      </c>
      <c r="L5" s="3">
        <v>26000</v>
      </c>
      <c r="M5">
        <v>0</v>
      </c>
      <c r="N5">
        <v>0</v>
      </c>
      <c r="O5" s="4">
        <v>10</v>
      </c>
      <c r="P5" s="4">
        <v>10</v>
      </c>
      <c r="Q5" s="3" t="e">
        <f>K5/M5</f>
        <v>#DIV/0!</v>
      </c>
      <c r="R5" s="3">
        <f t="shared" ref="R5:R12" si="3">K5/O5</f>
        <v>19157.599999999999</v>
      </c>
      <c r="S5" s="2">
        <f t="shared" ref="S5:S12" si="4">K5/O5/43560</f>
        <v>0.43979797979797974</v>
      </c>
      <c r="T5" t="s">
        <v>24</v>
      </c>
    </row>
    <row r="6" spans="1:20" x14ac:dyDescent="0.25">
      <c r="A6" t="s">
        <v>50</v>
      </c>
      <c r="C6" s="1">
        <v>44964</v>
      </c>
      <c r="D6" s="2">
        <v>200000</v>
      </c>
      <c r="E6" t="s">
        <v>27</v>
      </c>
      <c r="F6" t="s">
        <v>23</v>
      </c>
      <c r="G6" s="3">
        <v>200000</v>
      </c>
      <c r="H6" s="3">
        <v>30800</v>
      </c>
      <c r="I6" s="4">
        <f>H6/G6*100</f>
        <v>15.4</v>
      </c>
      <c r="J6" s="3">
        <v>35000</v>
      </c>
      <c r="K6" s="3">
        <v>35000</v>
      </c>
      <c r="L6" s="3">
        <v>35000</v>
      </c>
      <c r="M6" s="3">
        <v>0</v>
      </c>
      <c r="N6" s="3">
        <v>0</v>
      </c>
      <c r="O6" s="4">
        <v>5</v>
      </c>
      <c r="P6" s="4">
        <v>5</v>
      </c>
      <c r="Q6" s="3">
        <v>0</v>
      </c>
      <c r="R6" s="3">
        <f>K6/O6</f>
        <v>7000</v>
      </c>
      <c r="S6" s="2">
        <f>K6/O6/43560</f>
        <v>0.16069788797061524</v>
      </c>
      <c r="T6" t="s">
        <v>51</v>
      </c>
    </row>
    <row r="7" spans="1:20" x14ac:dyDescent="0.25">
      <c r="A7" t="s">
        <v>50</v>
      </c>
      <c r="C7" s="1">
        <v>44967</v>
      </c>
      <c r="D7" s="2">
        <v>320000</v>
      </c>
      <c r="E7" t="s">
        <v>27</v>
      </c>
      <c r="F7" t="s">
        <v>23</v>
      </c>
      <c r="G7" s="3">
        <v>320000</v>
      </c>
      <c r="H7" s="3">
        <v>30800</v>
      </c>
      <c r="I7" s="4">
        <f>H7/G7*100</f>
        <v>9.625</v>
      </c>
      <c r="J7" s="3">
        <v>35000</v>
      </c>
      <c r="K7" s="3">
        <v>35000</v>
      </c>
      <c r="L7" s="3">
        <v>35000</v>
      </c>
      <c r="M7" s="3">
        <v>0</v>
      </c>
      <c r="N7" s="3">
        <v>0</v>
      </c>
      <c r="O7" s="4">
        <v>5</v>
      </c>
      <c r="P7" s="4">
        <v>5</v>
      </c>
      <c r="Q7" s="3">
        <v>0</v>
      </c>
      <c r="R7" s="3">
        <f>K7/O7</f>
        <v>7000</v>
      </c>
      <c r="S7" s="2">
        <f>K7/O7/43560</f>
        <v>0.16069788797061524</v>
      </c>
      <c r="T7" t="s">
        <v>51</v>
      </c>
    </row>
    <row r="8" spans="1:20" x14ac:dyDescent="0.25">
      <c r="A8" t="s">
        <v>29</v>
      </c>
      <c r="B8" t="s">
        <v>30</v>
      </c>
      <c r="C8" s="1">
        <v>44319</v>
      </c>
      <c r="D8" s="2">
        <v>45000</v>
      </c>
      <c r="E8" t="s">
        <v>27</v>
      </c>
      <c r="F8" t="s">
        <v>23</v>
      </c>
      <c r="G8" s="2">
        <v>45000</v>
      </c>
      <c r="H8" s="2">
        <v>36250</v>
      </c>
      <c r="I8" s="4">
        <f>H8/G8*100</f>
        <v>80.555555555555557</v>
      </c>
      <c r="J8" s="2">
        <v>74087</v>
      </c>
      <c r="K8" s="2">
        <f>G8-31460</f>
        <v>13540</v>
      </c>
      <c r="L8" s="2">
        <v>42627</v>
      </c>
      <c r="M8" s="4">
        <v>142.088863</v>
      </c>
      <c r="N8" s="4">
        <v>269</v>
      </c>
      <c r="O8" s="4">
        <v>0.8</v>
      </c>
      <c r="P8" s="4">
        <v>0.80300000000000005</v>
      </c>
      <c r="Q8" s="11">
        <f t="shared" ref="Q8:Q12" si="5">K8/M8</f>
        <v>95.292479045314053</v>
      </c>
      <c r="R8" s="2">
        <f t="shared" si="3"/>
        <v>16925</v>
      </c>
      <c r="S8" s="2">
        <f t="shared" si="4"/>
        <v>0.38854453627180902</v>
      </c>
      <c r="T8" t="s">
        <v>31</v>
      </c>
    </row>
    <row r="9" spans="1:20" ht="15.75" customHeight="1" x14ac:dyDescent="0.25">
      <c r="A9" t="s">
        <v>32</v>
      </c>
      <c r="B9" t="s">
        <v>33</v>
      </c>
      <c r="C9" s="1">
        <v>44974</v>
      </c>
      <c r="D9" s="2">
        <v>95000</v>
      </c>
      <c r="E9" t="s">
        <v>27</v>
      </c>
      <c r="F9" t="s">
        <v>23</v>
      </c>
      <c r="G9" s="2">
        <v>95000</v>
      </c>
      <c r="H9" s="2">
        <v>53250</v>
      </c>
      <c r="I9" s="4">
        <f>H9/G9*100</f>
        <v>56.052631578947363</v>
      </c>
      <c r="J9" s="2">
        <v>111405</v>
      </c>
      <c r="K9" s="2">
        <f>G9-65530</f>
        <v>29470</v>
      </c>
      <c r="L9" s="2">
        <v>45875</v>
      </c>
      <c r="M9" s="4">
        <v>229.373086</v>
      </c>
      <c r="N9" s="4">
        <v>165</v>
      </c>
      <c r="O9" s="4">
        <v>0.92</v>
      </c>
      <c r="P9" s="4">
        <v>0.92</v>
      </c>
      <c r="Q9" s="2">
        <f t="shared" si="5"/>
        <v>128.48063612833809</v>
      </c>
      <c r="R9" s="2">
        <f t="shared" si="3"/>
        <v>32032.608695652172</v>
      </c>
      <c r="S9" s="2">
        <f t="shared" si="4"/>
        <v>0.73536750908292403</v>
      </c>
      <c r="T9" t="s">
        <v>31</v>
      </c>
    </row>
    <row r="10" spans="1:20" x14ac:dyDescent="0.25">
      <c r="A10" t="s">
        <v>34</v>
      </c>
      <c r="C10" s="1">
        <v>44490</v>
      </c>
      <c r="D10" s="2">
        <v>122000</v>
      </c>
      <c r="E10" t="s">
        <v>27</v>
      </c>
      <c r="F10" t="s">
        <v>23</v>
      </c>
      <c r="G10" s="2">
        <v>122000</v>
      </c>
      <c r="H10" s="2">
        <v>63500</v>
      </c>
      <c r="I10" s="4">
        <f>H10/G10*100</f>
        <v>52.049180327868847</v>
      </c>
      <c r="J10" s="2">
        <v>133881</v>
      </c>
      <c r="K10" s="2">
        <v>29210</v>
      </c>
      <c r="L10" s="2"/>
      <c r="M10" s="4">
        <v>200</v>
      </c>
      <c r="N10" s="4">
        <v>312</v>
      </c>
      <c r="O10" s="4">
        <v>1.43</v>
      </c>
      <c r="P10" s="4">
        <v>1.43</v>
      </c>
      <c r="Q10" s="2">
        <f t="shared" si="5"/>
        <v>146.05000000000001</v>
      </c>
      <c r="R10" s="2">
        <f t="shared" si="3"/>
        <v>20426.573426573428</v>
      </c>
      <c r="S10" s="2">
        <f t="shared" si="4"/>
        <v>0.46892960116100618</v>
      </c>
      <c r="T10" t="s">
        <v>35</v>
      </c>
    </row>
    <row r="11" spans="1:20" x14ac:dyDescent="0.25">
      <c r="A11" t="s">
        <v>36</v>
      </c>
      <c r="C11" s="1">
        <v>44917</v>
      </c>
      <c r="D11" s="2">
        <v>60900</v>
      </c>
      <c r="E11" t="s">
        <v>27</v>
      </c>
      <c r="F11" t="s">
        <v>23</v>
      </c>
      <c r="G11" s="2">
        <v>60900</v>
      </c>
      <c r="H11" s="2">
        <v>33300</v>
      </c>
      <c r="I11" s="4">
        <f>H11/G11*100</f>
        <v>54.679802955665025</v>
      </c>
      <c r="J11" s="2">
        <v>73712</v>
      </c>
      <c r="K11" s="2">
        <v>12748</v>
      </c>
      <c r="L11" s="2"/>
      <c r="M11" s="4">
        <v>108</v>
      </c>
      <c r="N11" s="4">
        <f>K11/M11</f>
        <v>118.03703703703704</v>
      </c>
      <c r="O11" s="4">
        <v>0.66500000000000004</v>
      </c>
      <c r="P11" s="4">
        <v>0.66500000000000004</v>
      </c>
      <c r="Q11" s="2">
        <f t="shared" si="5"/>
        <v>118.03703703703704</v>
      </c>
      <c r="R11" s="2">
        <f t="shared" si="3"/>
        <v>19169.924812030073</v>
      </c>
      <c r="S11" s="2">
        <f t="shared" si="4"/>
        <v>0.44008091854981801</v>
      </c>
      <c r="T11" t="s">
        <v>35</v>
      </c>
    </row>
    <row r="12" spans="1:20" x14ac:dyDescent="0.25">
      <c r="A12" t="s">
        <v>37</v>
      </c>
      <c r="C12" s="1">
        <v>44713</v>
      </c>
      <c r="D12" s="2">
        <v>70000</v>
      </c>
      <c r="E12" t="s">
        <v>27</v>
      </c>
      <c r="F12" t="s">
        <v>23</v>
      </c>
      <c r="G12" s="2">
        <v>70000</v>
      </c>
      <c r="H12" s="2">
        <v>55300</v>
      </c>
      <c r="I12" s="4">
        <f>H12/G12*100</f>
        <v>79</v>
      </c>
      <c r="J12" s="2">
        <v>126960</v>
      </c>
      <c r="K12" s="2">
        <v>22969</v>
      </c>
      <c r="L12" s="2"/>
      <c r="M12" s="4">
        <v>154</v>
      </c>
      <c r="N12" s="4">
        <v>311</v>
      </c>
      <c r="O12" s="4">
        <v>0.99199999999999999</v>
      </c>
      <c r="P12" s="4">
        <v>0.99199999999999999</v>
      </c>
      <c r="Q12" s="2">
        <f t="shared" si="5"/>
        <v>149.14935064935065</v>
      </c>
      <c r="R12" s="2">
        <f t="shared" si="3"/>
        <v>23154.233870967742</v>
      </c>
      <c r="S12" s="2">
        <f t="shared" si="4"/>
        <v>0.53154806866317128</v>
      </c>
      <c r="T12" t="s">
        <v>35</v>
      </c>
    </row>
    <row r="13" spans="1:20" x14ac:dyDescent="0.25">
      <c r="A13" t="s">
        <v>38</v>
      </c>
      <c r="C13" s="1">
        <v>44458</v>
      </c>
      <c r="D13" s="3">
        <v>129000</v>
      </c>
      <c r="E13" t="s">
        <v>27</v>
      </c>
      <c r="F13" t="s">
        <v>23</v>
      </c>
      <c r="G13" s="3">
        <v>129000</v>
      </c>
      <c r="H13" s="3">
        <v>42200</v>
      </c>
      <c r="I13" s="4">
        <v>32.713178294573645</v>
      </c>
      <c r="J13" s="3">
        <v>84375</v>
      </c>
      <c r="K13" s="3">
        <v>129900</v>
      </c>
      <c r="L13" s="3">
        <v>84375</v>
      </c>
      <c r="M13" s="4">
        <v>661</v>
      </c>
      <c r="N13" s="4"/>
      <c r="O13" s="4">
        <v>6.25</v>
      </c>
      <c r="P13" s="4">
        <v>6.25</v>
      </c>
      <c r="Q13" s="2">
        <v>196.52042360060514</v>
      </c>
      <c r="R13" s="2">
        <v>20784</v>
      </c>
      <c r="S13" s="2">
        <v>0.47</v>
      </c>
      <c r="T13" t="s">
        <v>39</v>
      </c>
    </row>
    <row r="14" spans="1:20" x14ac:dyDescent="0.25">
      <c r="A14" t="s">
        <v>40</v>
      </c>
      <c r="C14" s="1">
        <v>44757</v>
      </c>
      <c r="D14" s="3">
        <v>12000</v>
      </c>
      <c r="E14" t="s">
        <v>27</v>
      </c>
      <c r="F14" t="s">
        <v>23</v>
      </c>
      <c r="G14" s="3">
        <v>12000</v>
      </c>
      <c r="H14" s="3">
        <v>13600</v>
      </c>
      <c r="I14" s="4">
        <v>113.33333333333333</v>
      </c>
      <c r="J14" s="3">
        <v>27225</v>
      </c>
      <c r="K14" s="3">
        <v>12000</v>
      </c>
      <c r="L14" s="3">
        <v>27225</v>
      </c>
      <c r="M14" s="4">
        <v>110</v>
      </c>
      <c r="N14" s="4">
        <v>500</v>
      </c>
      <c r="O14" s="4">
        <v>0.77</v>
      </c>
      <c r="P14" s="4">
        <v>0.77</v>
      </c>
      <c r="Q14" s="7">
        <v>109.09090909090909</v>
      </c>
      <c r="R14" s="2">
        <v>15584.415584415585</v>
      </c>
      <c r="S14" s="2">
        <v>0.35776895281027515</v>
      </c>
      <c r="T14" t="s">
        <v>39</v>
      </c>
    </row>
    <row r="15" spans="1:20" x14ac:dyDescent="0.25">
      <c r="C15" s="1"/>
      <c r="D15" s="2"/>
      <c r="G15" s="3"/>
      <c r="H15" s="3"/>
      <c r="I15" s="4"/>
      <c r="J15" s="3"/>
      <c r="K15" s="3"/>
      <c r="L15" s="3"/>
      <c r="O15" s="4"/>
      <c r="P15" s="4"/>
      <c r="Q15" s="3"/>
      <c r="R15" s="3"/>
      <c r="S15" s="2"/>
    </row>
    <row r="16" spans="1:20" x14ac:dyDescent="0.25">
      <c r="C16" s="1" t="s">
        <v>41</v>
      </c>
      <c r="D16" s="2">
        <f>+SUM(D4:D14)</f>
        <v>1928900</v>
      </c>
      <c r="G16" s="3">
        <f>+SUM(G4:G14)</f>
        <v>1928900</v>
      </c>
      <c r="H16" s="3">
        <f>+SUM(H4:H14)</f>
        <v>763750</v>
      </c>
      <c r="I16" s="4"/>
      <c r="J16" s="3">
        <f>+SUM(J4:J14)</f>
        <v>1423162</v>
      </c>
      <c r="K16" s="3">
        <f>+SUM(K5:K5)</f>
        <v>191576</v>
      </c>
      <c r="L16" s="3">
        <f>+SUM(L4:L9)</f>
        <v>207970</v>
      </c>
      <c r="M16">
        <f>+SUM(M5:M5)</f>
        <v>0</v>
      </c>
      <c r="O16" s="4">
        <f>+SUM(O4:O14)</f>
        <v>33.277000000000008</v>
      </c>
      <c r="P16" s="4">
        <f>+SUM(P4:P14)</f>
        <v>33.280000000000008</v>
      </c>
      <c r="Q16" s="3"/>
      <c r="R16" s="3"/>
      <c r="S16" s="2"/>
    </row>
    <row r="17" spans="3:19" x14ac:dyDescent="0.25">
      <c r="C17" s="1"/>
      <c r="D17" s="2"/>
      <c r="G17" s="3"/>
      <c r="H17" s="3" t="s">
        <v>42</v>
      </c>
      <c r="I17" s="4">
        <f>H16/G16*100</f>
        <v>39.595106018974548</v>
      </c>
      <c r="J17" s="3"/>
      <c r="K17" s="3"/>
      <c r="L17" s="3" t="s">
        <v>43</v>
      </c>
      <c r="O17" s="5" t="s">
        <v>43</v>
      </c>
      <c r="P17" s="4"/>
      <c r="Q17" s="3"/>
      <c r="R17" s="6" t="s">
        <v>43</v>
      </c>
      <c r="S17" s="2"/>
    </row>
    <row r="18" spans="3:19" x14ac:dyDescent="0.25">
      <c r="C18" s="1"/>
      <c r="D18" s="2"/>
      <c r="G18" s="3"/>
      <c r="H18" s="3" t="s">
        <v>44</v>
      </c>
      <c r="I18" s="4" t="e">
        <f>STDEV(I5:I5)</f>
        <v>#DIV/0!</v>
      </c>
      <c r="J18" s="3"/>
      <c r="K18" s="3"/>
      <c r="L18" s="3" t="s">
        <v>45</v>
      </c>
      <c r="M18" t="e">
        <f>K16/M16</f>
        <v>#DIV/0!</v>
      </c>
      <c r="O18" s="5" t="s">
        <v>46</v>
      </c>
      <c r="P18" s="8">
        <f>K16/O16</f>
        <v>5757.0093457943913</v>
      </c>
      <c r="Q18" s="3"/>
      <c r="R18" s="6" t="s">
        <v>47</v>
      </c>
      <c r="S18" s="8">
        <f>K16/O16/43560</f>
        <v>0.13216274898517885</v>
      </c>
    </row>
    <row r="20" spans="3:19" x14ac:dyDescent="0.25">
      <c r="C20" s="10" t="s">
        <v>49</v>
      </c>
    </row>
    <row r="21" spans="3:19" x14ac:dyDescent="0.25">
      <c r="C21" s="10" t="s">
        <v>53</v>
      </c>
      <c r="E21" t="s">
        <v>52</v>
      </c>
    </row>
    <row r="22" spans="3:19" x14ac:dyDescent="0.25">
      <c r="C22" s="10" t="s">
        <v>54</v>
      </c>
      <c r="J22" s="10"/>
    </row>
    <row r="24" spans="3:19" x14ac:dyDescent="0.25">
      <c r="C24" s="10" t="s">
        <v>55</v>
      </c>
    </row>
    <row r="25" spans="3:19" x14ac:dyDescent="0.25">
      <c r="C25" s="10" t="s">
        <v>56</v>
      </c>
    </row>
    <row r="26" spans="3:19" x14ac:dyDescent="0.25">
      <c r="C26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24GarCommLV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dcterms:created xsi:type="dcterms:W3CDTF">2024-04-23T15:20:07Z</dcterms:created>
  <dcterms:modified xsi:type="dcterms:W3CDTF">2024-04-23T20:02:04Z</dcterms:modified>
</cp:coreProperties>
</file>