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zau\OneDrive\Desktop\"/>
    </mc:Choice>
  </mc:AlternateContent>
  <xr:revisionPtr revIDLastSave="0" documentId="8_{92B092B9-69AC-4ADC-B6A9-EB8D0100ED32}" xr6:coauthVersionLast="47" xr6:coauthVersionMax="47" xr10:uidLastSave="{00000000-0000-0000-0000-000000000000}"/>
  <bookViews>
    <workbookView xWindow="-120" yWindow="-120" windowWidth="24240" windowHeight="13140" xr2:uid="{F5EAB5E3-3237-49E9-B3A7-E7C7AE2EE692}"/>
  </bookViews>
  <sheets>
    <sheet name="Gar24ResLV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I22" i="2" s="1"/>
  <c r="R14" i="2"/>
  <c r="S14" i="2" s="1"/>
  <c r="Q14" i="2"/>
  <c r="I8" i="2"/>
  <c r="K8" i="2"/>
  <c r="R8" i="2" s="1"/>
  <c r="S20" i="2"/>
  <c r="R20" i="2"/>
  <c r="R19" i="2"/>
  <c r="R18" i="2"/>
  <c r="R17" i="2"/>
  <c r="O21" i="2"/>
  <c r="M21" i="2"/>
  <c r="G21" i="2"/>
  <c r="D21" i="2"/>
  <c r="Q20" i="2"/>
  <c r="Q19" i="2"/>
  <c r="Q18" i="2"/>
  <c r="Q17" i="2"/>
  <c r="S19" i="2"/>
  <c r="S18" i="2"/>
  <c r="S17" i="2"/>
  <c r="I20" i="2"/>
  <c r="I19" i="2"/>
  <c r="I18" i="2"/>
  <c r="I17" i="2"/>
  <c r="I13" i="2"/>
  <c r="K11" i="2"/>
  <c r="S11" i="2" s="1"/>
  <c r="I3" i="2"/>
  <c r="K3" i="2"/>
  <c r="Q3" i="2" s="1"/>
  <c r="I4" i="2"/>
  <c r="K4" i="2"/>
  <c r="R4" i="2" s="1"/>
  <c r="I5" i="2"/>
  <c r="K5" i="2"/>
  <c r="Q5" i="2" s="1"/>
  <c r="I6" i="2"/>
  <c r="K6" i="2"/>
  <c r="R6" i="2" s="1"/>
  <c r="I7" i="2"/>
  <c r="K7" i="2"/>
  <c r="S7" i="2" s="1"/>
  <c r="I9" i="2"/>
  <c r="K9" i="2"/>
  <c r="R9" i="2" s="1"/>
  <c r="K10" i="2"/>
  <c r="R10" i="2" s="1"/>
  <c r="I12" i="2"/>
  <c r="K12" i="2"/>
  <c r="S12" i="2" s="1"/>
  <c r="K13" i="2"/>
  <c r="Q13" i="2" s="1"/>
  <c r="S8" i="2" l="1"/>
  <c r="Q8" i="2"/>
  <c r="I23" i="2"/>
  <c r="S4" i="2"/>
  <c r="S6" i="2"/>
  <c r="K21" i="2"/>
  <c r="S13" i="2"/>
  <c r="Q11" i="2"/>
  <c r="R11" i="2"/>
  <c r="S9" i="2"/>
  <c r="Q9" i="2"/>
  <c r="Q4" i="2"/>
  <c r="R7" i="2"/>
  <c r="R12" i="2"/>
  <c r="Q7" i="2"/>
  <c r="Q12" i="2"/>
  <c r="Q10" i="2"/>
  <c r="Q6" i="2"/>
  <c r="S3" i="2"/>
  <c r="S5" i="2"/>
  <c r="R3" i="2"/>
  <c r="R13" i="2"/>
  <c r="S10" i="2"/>
  <c r="R5" i="2"/>
  <c r="S23" i="2" l="1"/>
  <c r="P23" i="2"/>
  <c r="M23" i="2"/>
</calcChain>
</file>

<file path=xl/sharedStrings.xml><?xml version="1.0" encoding="utf-8"?>
<sst xmlns="http://schemas.openxmlformats.org/spreadsheetml/2006/main" count="138" uniqueCount="73">
  <si>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</si>
  <si>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</si>
  <si>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</si>
  <si>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</si>
  <si>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</si>
  <si>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</si>
  <si>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</si>
  <si>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</si>
  <si>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</si>
  <si>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</si>
  <si>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</si>
  <si>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</si>
  <si>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</si>
  <si>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</si>
  <si>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</si>
  <si>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</si>
  <si>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</si>
  <si>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</si>
  <si>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</si>
  <si>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Land Table</t>
  </si>
  <si>
    <t>Class</t>
  </si>
  <si>
    <t>N GARFIELD RD</t>
  </si>
  <si>
    <t>WD</t>
  </si>
  <si>
    <t>03-ARM'S LENGTH</t>
  </si>
  <si>
    <t>RESIDENTIAL</t>
  </si>
  <si>
    <t>402</t>
  </si>
  <si>
    <t>050-003-200-010-00</t>
  </si>
  <si>
    <t>050-007-200-005-00</t>
  </si>
  <si>
    <t>N FLAJOLE RD</t>
  </si>
  <si>
    <t>N CARTER RD</t>
  </si>
  <si>
    <t>050-009-400-025-00</t>
  </si>
  <si>
    <t>W ERICKSON RD</t>
  </si>
  <si>
    <t>050-011-300-005-04</t>
  </si>
  <si>
    <t>050-015-100-015-01</t>
  </si>
  <si>
    <t>050-016-300-005-04</t>
  </si>
  <si>
    <t>050-019-200-015-00</t>
  </si>
  <si>
    <t>W KITCHEN RD</t>
  </si>
  <si>
    <t>050-020-100-010-00, 050-020-100-015-00</t>
  </si>
  <si>
    <t>050-020-100-010-00</t>
  </si>
  <si>
    <t>050-020-100-010-00, 050-019-200-015-00</t>
  </si>
  <si>
    <t>050-020-100-015-00, 050-019-200-015-00</t>
  </si>
  <si>
    <t>050-020-100-015-00</t>
  </si>
  <si>
    <t>050-020-200-010-00</t>
  </si>
  <si>
    <t>050-033-400-020-01</t>
  </si>
  <si>
    <t>N 11 MILE RD</t>
  </si>
  <si>
    <t>Totals:</t>
  </si>
  <si>
    <t>Average</t>
  </si>
  <si>
    <t>Std. Dev. =&gt;</t>
  </si>
  <si>
    <t>per FF=&gt;</t>
  </si>
  <si>
    <t>per Net Acre=&gt;</t>
  </si>
  <si>
    <t>per SqFt=&gt;</t>
  </si>
  <si>
    <t>Used for 2024:</t>
  </si>
  <si>
    <t>110-025-200-020-03</t>
  </si>
  <si>
    <t>120-006-200-010-01</t>
  </si>
  <si>
    <t>120-028-200-050-03</t>
  </si>
  <si>
    <t>120-022-400-010-08</t>
  </si>
  <si>
    <t>no road frontage</t>
  </si>
  <si>
    <t>Other Parcels in Sale/notes</t>
  </si>
  <si>
    <t>Mt Forrest Twp</t>
  </si>
  <si>
    <t>Pinconning Twp</t>
  </si>
  <si>
    <t>CD</t>
  </si>
  <si>
    <t>Explanation of Values used</t>
  </si>
  <si>
    <t>Sale Ratio=&gt;</t>
  </si>
  <si>
    <t>050-020-100-015-01,050-019-200-015-00</t>
  </si>
  <si>
    <t>050-020-100-010-00,050-019-200-015-00</t>
  </si>
  <si>
    <t>050-020-100-010-00,050-020-100-015-00</t>
  </si>
  <si>
    <t>$80.00/FF</t>
  </si>
  <si>
    <t>Line #23 Avg/FF( $80.00/FF)</t>
  </si>
  <si>
    <t>2024 Garfield Township Residential Land Value Analysis</t>
  </si>
  <si>
    <t>.</t>
  </si>
  <si>
    <t>Line 5( $3,800/acre  for 1 acre - 25 acres)</t>
  </si>
  <si>
    <t>Line #3 ($3,200/acre for 30 - 50 acres)</t>
  </si>
  <si>
    <t>Line #4 and Avg/net ($2,000/acre for 100 acres)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</si>
</sst>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2" fontId="0" fillId="0" borderId="0" xfId="0" applyNumberFormat="1"/>
    <xf numFmtId="0" fontId="0" fillId="2" borderId="0" xfId="0" applyFill="1"/>
    <xf numFmtId="14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0" fontId="0" fillId="2" borderId="0" xfId="0" quotePrefix="1" applyFill="1"/>
    <xf numFmtId="0" fontId="0" fillId="3" borderId="0" xfId="0" applyFill="1"/>
    <xf numFmtId="4" fontId="0" fillId="0" borderId="0" xfId="0" applyNumberFormat="1"/>
    <xf numFmtId="4" fontId="0" fillId="2" borderId="0" xfId="0" applyNumberFormat="1" applyFill="1"/>
    <xf numFmtId="164" fontId="2" fillId="0" borderId="0" xfId="0" applyNumberFormat="1" applyFont="1"/>
    <xf numFmtId="8" fontId="0" fillId="0" borderId="0" xfId="0" applyNumberFormat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0" fontId="3" fillId="0" borderId="0" xfId="0" quotePrefix="1" applyFont="1"/>
    <xf numFmtId="14" fontId="2" fillId="0" borderId="0" xfId="0" applyNumberFormat="1" applyFont="1"/>
    <xf numFmtId="4" fontId="1" fillId="0" borderId="0" xfId="0" applyNumberFormat="1" applyFont="1"/>
    <xf numFmtId="4" fontId="2" fillId="0" borderId="0" xfId="0" applyNumberFormat="1" applyFont="1"/>
    <xf numFmtId="8" fontId="0" fillId="2" borderId="0" xfId="0" applyNumberFormat="1" applyFill="1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4" fontId="5" fillId="0" borderId="0" xfId="0" applyNumberFormat="1" applyFont="1"/>
    <xf numFmtId="164" fontId="5" fillId="0" borderId="0" xfId="0" applyNumberFormat="1" applyFont="1"/>
    <xf numFmtId="2" fontId="5" fillId="0" borderId="0" xfId="0" applyNumberFormat="1" applyFont="1"/>
    <xf numFmtId="0" fontId="5" fillId="0" borderId="0" xfId="0" quotePrefix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23</xdr:row>
      <xdr:rowOff>152400</xdr:rowOff>
    </xdr:from>
    <xdr:to>
      <xdr:col>10</xdr:col>
      <xdr:colOff>37315</xdr:colOff>
      <xdr:row>38</xdr:row>
      <xdr:rowOff>75852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DF742B2-D078-0531-AAB9-4F8CB090E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3975" y="4533900"/>
          <a:ext cx="6276190" cy="27809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D4403-8E40-4F03-9ECC-45ED23F9DF52}">
  <dimension ref="A1:V32"/>
  <sheetViews>
    <sheetView tabSelected="1" workbookViewId="0">
      <selection activeCell="J45" sqref="J45"/>
    </sheetView>
  </sheetViews>
  <sheetFormatPr defaultRowHeight="15" x14ac:dyDescent="0.25"/>
  <cols>
    <col min="1" max="1" width="17.5703125" customWidth="1"/>
    <col min="2" max="2" width="0" hidden="1" customWidth="1"/>
    <col min="3" max="3" width="10.42578125" style="2" bestFit="1" customWidth="1"/>
    <col min="4" max="4" width="11.7109375" style="11" bestFit="1" customWidth="1"/>
    <col min="5" max="5" width="6.140625" customWidth="1"/>
    <col min="6" max="6" width="13.85546875" customWidth="1"/>
    <col min="7" max="7" width="12.7109375" style="3" bestFit="1" customWidth="1"/>
    <col min="8" max="8" width="14.5703125" style="3" customWidth="1"/>
    <col min="9" max="9" width="12.7109375" style="4" bestFit="1" customWidth="1"/>
    <col min="10" max="11" width="13.7109375" style="3" customWidth="1"/>
    <col min="12" max="12" width="13.28515625" style="3" customWidth="1"/>
    <col min="15" max="15" width="13.28515625" customWidth="1"/>
    <col min="17" max="17" width="9.140625" style="3"/>
    <col min="18" max="18" width="10.140625" style="3" bestFit="1" customWidth="1"/>
    <col min="19" max="19" width="9.140625" style="3"/>
    <col min="20" max="20" width="39" customWidth="1"/>
  </cols>
  <sheetData>
    <row r="1" spans="1:22" x14ac:dyDescent="0.25">
      <c r="G1" s="13" t="s">
        <v>68</v>
      </c>
    </row>
    <row r="2" spans="1:22" x14ac:dyDescent="0.25">
      <c r="A2" t="s">
        <v>0</v>
      </c>
      <c r="B2" t="s">
        <v>1</v>
      </c>
      <c r="C2" s="2" t="s">
        <v>2</v>
      </c>
      <c r="D2" s="11" t="s">
        <v>3</v>
      </c>
      <c r="E2" t="s">
        <v>4</v>
      </c>
      <c r="F2" t="s">
        <v>5</v>
      </c>
      <c r="G2" s="3" t="s">
        <v>6</v>
      </c>
      <c r="H2" s="3" t="s">
        <v>7</v>
      </c>
      <c r="I2" s="4" t="s">
        <v>8</v>
      </c>
      <c r="J2" s="3" t="s">
        <v>9</v>
      </c>
      <c r="K2" s="3" t="s">
        <v>10</v>
      </c>
      <c r="L2" s="3" t="s">
        <v>11</v>
      </c>
      <c r="M2" t="s">
        <v>12</v>
      </c>
      <c r="N2" t="s">
        <v>13</v>
      </c>
      <c r="O2" t="s">
        <v>14</v>
      </c>
      <c r="P2" t="s">
        <v>15</v>
      </c>
      <c r="Q2" s="3" t="s">
        <v>16</v>
      </c>
      <c r="R2" s="3" t="s">
        <v>17</v>
      </c>
      <c r="S2" s="3" t="s">
        <v>18</v>
      </c>
      <c r="T2" t="s">
        <v>57</v>
      </c>
      <c r="U2" t="s">
        <v>19</v>
      </c>
      <c r="V2" t="s">
        <v>20</v>
      </c>
    </row>
    <row r="3" spans="1:22" s="15" customFormat="1" x14ac:dyDescent="0.25">
      <c r="A3" s="15" t="s">
        <v>26</v>
      </c>
      <c r="B3" s="15" t="s">
        <v>21</v>
      </c>
      <c r="C3" s="16">
        <v>44329</v>
      </c>
      <c r="D3" s="17">
        <v>125000</v>
      </c>
      <c r="E3" s="15" t="s">
        <v>22</v>
      </c>
      <c r="F3" s="15" t="s">
        <v>23</v>
      </c>
      <c r="G3" s="18">
        <v>125000</v>
      </c>
      <c r="H3" s="18">
        <v>45500</v>
      </c>
      <c r="I3" s="19">
        <f t="shared" ref="I3:I9" si="0">H3/G3*100</f>
        <v>36.4</v>
      </c>
      <c r="J3" s="18">
        <v>86250</v>
      </c>
      <c r="K3" s="18">
        <f t="shared" ref="K3:K13" si="1">G3-0</f>
        <v>125000</v>
      </c>
      <c r="L3" s="18">
        <v>86250</v>
      </c>
      <c r="M3" s="15">
        <v>1285</v>
      </c>
      <c r="N3" s="15">
        <v>1300</v>
      </c>
      <c r="O3" s="15">
        <v>40</v>
      </c>
      <c r="P3" s="15">
        <v>40</v>
      </c>
      <c r="Q3" s="18">
        <f t="shared" ref="Q3:Q13" si="2">K3/M3</f>
        <v>97.276264591439684</v>
      </c>
      <c r="R3" s="18">
        <f t="shared" ref="R3:R13" si="3">K3/O3</f>
        <v>3125</v>
      </c>
      <c r="S3" s="18">
        <f t="shared" ref="S3:S12" si="4">K3/O3/43560</f>
        <v>7.174012855831037E-2</v>
      </c>
      <c r="U3" s="15" t="s">
        <v>24</v>
      </c>
      <c r="V3" s="20" t="s">
        <v>25</v>
      </c>
    </row>
    <row r="4" spans="1:22" s="26" customFormat="1" x14ac:dyDescent="0.25">
      <c r="A4" s="26" t="s">
        <v>27</v>
      </c>
      <c r="B4" s="26" t="s">
        <v>28</v>
      </c>
      <c r="C4" s="27">
        <v>44608</v>
      </c>
      <c r="D4" s="28">
        <v>165000</v>
      </c>
      <c r="E4" s="26" t="s">
        <v>22</v>
      </c>
      <c r="F4" s="26" t="s">
        <v>23</v>
      </c>
      <c r="G4" s="29">
        <v>165000</v>
      </c>
      <c r="H4" s="29">
        <v>83600</v>
      </c>
      <c r="I4" s="30">
        <f t="shared" si="0"/>
        <v>50.666666666666671</v>
      </c>
      <c r="J4" s="29">
        <v>158000</v>
      </c>
      <c r="K4" s="29">
        <f t="shared" si="1"/>
        <v>165000</v>
      </c>
      <c r="L4" s="29">
        <v>158000</v>
      </c>
      <c r="M4" s="26">
        <v>1324</v>
      </c>
      <c r="N4" s="26">
        <v>2620</v>
      </c>
      <c r="O4" s="26">
        <v>80</v>
      </c>
      <c r="P4" s="26">
        <v>80</v>
      </c>
      <c r="Q4" s="29">
        <f t="shared" si="2"/>
        <v>124.62235649546828</v>
      </c>
      <c r="R4" s="29">
        <f t="shared" si="3"/>
        <v>2062.5</v>
      </c>
      <c r="S4" s="29">
        <f>K4/O4/43560</f>
        <v>4.7348484848484848E-2</v>
      </c>
      <c r="U4" s="26" t="s">
        <v>24</v>
      </c>
      <c r="V4" s="31" t="s">
        <v>25</v>
      </c>
    </row>
    <row r="5" spans="1:22" x14ac:dyDescent="0.25">
      <c r="A5" t="s">
        <v>30</v>
      </c>
      <c r="B5" t="s">
        <v>31</v>
      </c>
      <c r="C5" s="2">
        <v>44854</v>
      </c>
      <c r="D5" s="11">
        <v>75000</v>
      </c>
      <c r="E5" t="s">
        <v>22</v>
      </c>
      <c r="F5" t="s">
        <v>23</v>
      </c>
      <c r="G5" s="3">
        <v>75000</v>
      </c>
      <c r="H5" s="3">
        <v>27250</v>
      </c>
      <c r="I5" s="4">
        <f t="shared" si="0"/>
        <v>36.333333333333336</v>
      </c>
      <c r="J5" s="3">
        <v>54500</v>
      </c>
      <c r="K5" s="3">
        <f t="shared" si="1"/>
        <v>75000</v>
      </c>
      <c r="L5" s="3">
        <v>54500</v>
      </c>
      <c r="M5">
        <v>2693</v>
      </c>
      <c r="N5">
        <v>340</v>
      </c>
      <c r="O5">
        <v>20</v>
      </c>
      <c r="P5">
        <v>20</v>
      </c>
      <c r="Q5" s="3">
        <f t="shared" si="2"/>
        <v>27.849981433345711</v>
      </c>
      <c r="R5" s="18">
        <f t="shared" si="3"/>
        <v>3750</v>
      </c>
      <c r="S5" s="3">
        <f t="shared" si="4"/>
        <v>8.6088154269972447E-2</v>
      </c>
      <c r="U5" t="s">
        <v>24</v>
      </c>
      <c r="V5" s="1" t="s">
        <v>25</v>
      </c>
    </row>
    <row r="6" spans="1:22" x14ac:dyDescent="0.25">
      <c r="A6" t="s">
        <v>32</v>
      </c>
      <c r="B6" t="s">
        <v>21</v>
      </c>
      <c r="C6" s="2">
        <v>44302</v>
      </c>
      <c r="D6" s="11">
        <v>15000</v>
      </c>
      <c r="E6" t="s">
        <v>22</v>
      </c>
      <c r="F6" t="s">
        <v>23</v>
      </c>
      <c r="G6" s="3">
        <v>15000</v>
      </c>
      <c r="H6" s="3">
        <v>7000</v>
      </c>
      <c r="I6" s="4">
        <f t="shared" si="0"/>
        <v>46.666666666666664</v>
      </c>
      <c r="J6" s="3">
        <v>11617</v>
      </c>
      <c r="K6" s="3">
        <f t="shared" si="1"/>
        <v>15000</v>
      </c>
      <c r="L6" s="3">
        <v>11617</v>
      </c>
      <c r="M6">
        <v>280</v>
      </c>
      <c r="N6">
        <v>350</v>
      </c>
      <c r="O6">
        <v>2.25</v>
      </c>
      <c r="P6">
        <v>2.25</v>
      </c>
      <c r="Q6" s="3">
        <f t="shared" si="2"/>
        <v>53.571428571428569</v>
      </c>
      <c r="R6" s="3">
        <f t="shared" si="3"/>
        <v>6666.666666666667</v>
      </c>
      <c r="S6" s="3">
        <f>K6/O6/43560</f>
        <v>0.15304560759106214</v>
      </c>
      <c r="U6" t="s">
        <v>24</v>
      </c>
      <c r="V6" s="1" t="s">
        <v>25</v>
      </c>
    </row>
    <row r="7" spans="1:22" x14ac:dyDescent="0.25">
      <c r="A7" t="s">
        <v>33</v>
      </c>
      <c r="B7" t="s">
        <v>31</v>
      </c>
      <c r="C7" s="2">
        <v>44274</v>
      </c>
      <c r="D7" s="11">
        <v>12500</v>
      </c>
      <c r="E7" t="s">
        <v>22</v>
      </c>
      <c r="F7" t="s">
        <v>23</v>
      </c>
      <c r="G7" s="3">
        <v>12500</v>
      </c>
      <c r="H7" s="3">
        <v>6450</v>
      </c>
      <c r="I7" s="4">
        <f t="shared" si="0"/>
        <v>51.6</v>
      </c>
      <c r="J7" s="3">
        <v>11588</v>
      </c>
      <c r="K7" s="3">
        <f t="shared" si="1"/>
        <v>12500</v>
      </c>
      <c r="L7" s="3">
        <v>11588</v>
      </c>
      <c r="M7">
        <v>220.92</v>
      </c>
      <c r="N7">
        <v>433.01001000000002</v>
      </c>
      <c r="O7">
        <v>2.2000000000000002</v>
      </c>
      <c r="P7">
        <v>2.2000000000000002</v>
      </c>
      <c r="Q7" s="3">
        <f t="shared" si="2"/>
        <v>56.581567988412097</v>
      </c>
      <c r="R7" s="3">
        <f t="shared" si="3"/>
        <v>5681.8181818181811</v>
      </c>
      <c r="S7" s="3">
        <f t="shared" si="4"/>
        <v>0.13043659737874613</v>
      </c>
      <c r="U7" t="s">
        <v>24</v>
      </c>
      <c r="V7" s="1" t="s">
        <v>25</v>
      </c>
    </row>
    <row r="8" spans="1:22" x14ac:dyDescent="0.25">
      <c r="A8" t="s">
        <v>34</v>
      </c>
      <c r="B8" t="s">
        <v>29</v>
      </c>
      <c r="C8" s="2">
        <v>44515</v>
      </c>
      <c r="D8" s="11">
        <v>10000</v>
      </c>
      <c r="E8" t="s">
        <v>22</v>
      </c>
      <c r="F8" t="s">
        <v>23</v>
      </c>
      <c r="G8" s="3">
        <v>10000</v>
      </c>
      <c r="H8" s="3">
        <v>12600</v>
      </c>
      <c r="I8" s="4">
        <f t="shared" si="0"/>
        <v>126</v>
      </c>
      <c r="J8" s="3">
        <v>24500</v>
      </c>
      <c r="K8" s="3">
        <f t="shared" si="1"/>
        <v>10000</v>
      </c>
      <c r="L8" s="3">
        <v>24500</v>
      </c>
      <c r="M8">
        <v>0</v>
      </c>
      <c r="N8">
        <v>0</v>
      </c>
      <c r="O8">
        <v>5</v>
      </c>
      <c r="P8">
        <v>5</v>
      </c>
      <c r="Q8" s="3" t="e">
        <f t="shared" si="2"/>
        <v>#DIV/0!</v>
      </c>
      <c r="R8" s="3">
        <f t="shared" si="3"/>
        <v>2000</v>
      </c>
      <c r="S8" s="3">
        <f t="shared" si="4"/>
        <v>4.5913682277318638E-2</v>
      </c>
      <c r="T8" t="s">
        <v>56</v>
      </c>
      <c r="U8" t="s">
        <v>24</v>
      </c>
      <c r="V8" s="1" t="s">
        <v>25</v>
      </c>
    </row>
    <row r="9" spans="1:22" s="5" customFormat="1" x14ac:dyDescent="0.25">
      <c r="A9" s="5" t="s">
        <v>38</v>
      </c>
      <c r="B9" s="5" t="s">
        <v>36</v>
      </c>
      <c r="C9" s="6">
        <v>44993</v>
      </c>
      <c r="D9" s="12">
        <v>257000</v>
      </c>
      <c r="E9" s="5" t="s">
        <v>22</v>
      </c>
      <c r="F9" s="5" t="s">
        <v>23</v>
      </c>
      <c r="G9" s="7">
        <v>257000</v>
      </c>
      <c r="H9" s="7">
        <v>165500</v>
      </c>
      <c r="I9" s="8">
        <f t="shared" si="0"/>
        <v>64.39688715953308</v>
      </c>
      <c r="J9" s="7">
        <v>417925</v>
      </c>
      <c r="K9" s="7">
        <f t="shared" si="1"/>
        <v>257000</v>
      </c>
      <c r="L9" s="7">
        <v>417925</v>
      </c>
      <c r="M9" s="5">
        <v>2663</v>
      </c>
      <c r="N9" s="5">
        <v>1270</v>
      </c>
      <c r="O9" s="5">
        <v>160</v>
      </c>
      <c r="P9" s="5">
        <v>80</v>
      </c>
      <c r="Q9" s="7">
        <f t="shared" si="2"/>
        <v>96.507698084866689</v>
      </c>
      <c r="R9" s="7">
        <f t="shared" si="3"/>
        <v>1606.25</v>
      </c>
      <c r="S9" s="7">
        <f t="shared" si="4"/>
        <v>3.6874426078971533E-2</v>
      </c>
      <c r="T9" s="5" t="s">
        <v>40</v>
      </c>
      <c r="U9" s="5" t="s">
        <v>24</v>
      </c>
      <c r="V9" s="9" t="s">
        <v>25</v>
      </c>
    </row>
    <row r="10" spans="1:22" s="5" customFormat="1" x14ac:dyDescent="0.25">
      <c r="A10" s="5" t="s">
        <v>41</v>
      </c>
      <c r="B10" s="5" t="s">
        <v>36</v>
      </c>
      <c r="C10" s="6">
        <v>44993</v>
      </c>
      <c r="D10" s="12">
        <v>0</v>
      </c>
      <c r="E10" s="5" t="s">
        <v>22</v>
      </c>
      <c r="F10" s="5" t="s">
        <v>23</v>
      </c>
      <c r="G10" s="7">
        <v>0</v>
      </c>
      <c r="H10" s="7">
        <v>0</v>
      </c>
      <c r="I10" s="8">
        <v>0</v>
      </c>
      <c r="J10" s="7">
        <v>0</v>
      </c>
      <c r="K10" s="7">
        <f t="shared" si="1"/>
        <v>0</v>
      </c>
      <c r="L10" s="7"/>
      <c r="M10" s="5">
        <v>0</v>
      </c>
      <c r="N10" s="5">
        <v>0</v>
      </c>
      <c r="O10" s="5">
        <v>0</v>
      </c>
      <c r="P10" s="5">
        <v>40</v>
      </c>
      <c r="Q10" s="7" t="e">
        <f t="shared" si="2"/>
        <v>#DIV/0!</v>
      </c>
      <c r="R10" s="7" t="e">
        <f t="shared" si="3"/>
        <v>#DIV/0!</v>
      </c>
      <c r="S10" s="7" t="e">
        <f t="shared" si="4"/>
        <v>#DIV/0!</v>
      </c>
      <c r="T10" s="5" t="s">
        <v>39</v>
      </c>
      <c r="U10" s="5" t="s">
        <v>24</v>
      </c>
      <c r="V10" s="9" t="s">
        <v>25</v>
      </c>
    </row>
    <row r="11" spans="1:22" s="5" customFormat="1" x14ac:dyDescent="0.25">
      <c r="A11" s="5" t="s">
        <v>35</v>
      </c>
      <c r="B11" s="5" t="s">
        <v>36</v>
      </c>
      <c r="C11" s="6">
        <v>44993</v>
      </c>
      <c r="D11" s="12">
        <v>0</v>
      </c>
      <c r="E11" s="5" t="s">
        <v>22</v>
      </c>
      <c r="F11" s="5" t="s">
        <v>23</v>
      </c>
      <c r="G11" s="7">
        <v>0</v>
      </c>
      <c r="H11" s="7">
        <v>0</v>
      </c>
      <c r="I11" s="8">
        <v>0</v>
      </c>
      <c r="J11" s="7">
        <v>0</v>
      </c>
      <c r="K11" s="7">
        <f t="shared" si="1"/>
        <v>0</v>
      </c>
      <c r="L11" s="7"/>
      <c r="M11" s="5">
        <v>0</v>
      </c>
      <c r="N11" s="5">
        <v>0</v>
      </c>
      <c r="O11" s="5">
        <v>0</v>
      </c>
      <c r="P11" s="5">
        <v>40</v>
      </c>
      <c r="Q11" s="7" t="e">
        <f t="shared" si="2"/>
        <v>#DIV/0!</v>
      </c>
      <c r="R11" s="7" t="e">
        <f t="shared" si="3"/>
        <v>#DIV/0!</v>
      </c>
      <c r="S11" s="7" t="e">
        <f t="shared" si="4"/>
        <v>#DIV/0!</v>
      </c>
      <c r="T11" s="5" t="s">
        <v>37</v>
      </c>
      <c r="U11" s="5" t="s">
        <v>24</v>
      </c>
      <c r="V11" s="9" t="s">
        <v>25</v>
      </c>
    </row>
    <row r="12" spans="1:22" x14ac:dyDescent="0.25">
      <c r="A12" t="s">
        <v>42</v>
      </c>
      <c r="B12" t="s">
        <v>36</v>
      </c>
      <c r="C12" s="2">
        <v>44244</v>
      </c>
      <c r="D12" s="11">
        <v>145000</v>
      </c>
      <c r="E12" t="s">
        <v>22</v>
      </c>
      <c r="F12" t="s">
        <v>23</v>
      </c>
      <c r="G12" s="3">
        <v>145000</v>
      </c>
      <c r="H12" s="3">
        <v>72750</v>
      </c>
      <c r="I12" s="4">
        <f t="shared" ref="I12:I20" si="5">H12/G12*100</f>
        <v>50.172413793103445</v>
      </c>
      <c r="J12" s="3">
        <v>139428</v>
      </c>
      <c r="K12" s="3">
        <f t="shared" si="1"/>
        <v>145000</v>
      </c>
      <c r="L12" s="3">
        <v>139428</v>
      </c>
      <c r="M12">
        <v>2663</v>
      </c>
      <c r="N12">
        <v>1270</v>
      </c>
      <c r="O12">
        <v>72.5</v>
      </c>
      <c r="P12">
        <v>72.5</v>
      </c>
      <c r="Q12" s="3">
        <f t="shared" si="2"/>
        <v>54.449868569282764</v>
      </c>
      <c r="R12" s="3">
        <f t="shared" si="3"/>
        <v>2000</v>
      </c>
      <c r="S12" s="3">
        <f t="shared" si="4"/>
        <v>4.5913682277318638E-2</v>
      </c>
      <c r="U12" t="s">
        <v>24</v>
      </c>
      <c r="V12" s="1" t="s">
        <v>25</v>
      </c>
    </row>
    <row r="13" spans="1:22" s="26" customFormat="1" x14ac:dyDescent="0.25">
      <c r="A13" s="26" t="s">
        <v>43</v>
      </c>
      <c r="B13" s="26" t="s">
        <v>44</v>
      </c>
      <c r="C13" s="27">
        <v>44645</v>
      </c>
      <c r="D13" s="28">
        <v>8000</v>
      </c>
      <c r="E13" s="26" t="s">
        <v>22</v>
      </c>
      <c r="F13" s="26" t="s">
        <v>23</v>
      </c>
      <c r="G13" s="29">
        <v>8000</v>
      </c>
      <c r="H13" s="29">
        <v>6850</v>
      </c>
      <c r="I13" s="30">
        <f t="shared" si="5"/>
        <v>85.625</v>
      </c>
      <c r="J13" s="29">
        <v>11166</v>
      </c>
      <c r="K13" s="29">
        <f t="shared" si="1"/>
        <v>8000</v>
      </c>
      <c r="L13" s="29">
        <v>11166</v>
      </c>
      <c r="M13" s="26">
        <v>345</v>
      </c>
      <c r="N13" s="26">
        <v>280</v>
      </c>
      <c r="O13" s="26">
        <v>2.2200000000000002</v>
      </c>
      <c r="P13" s="26">
        <v>2.2200000000000002</v>
      </c>
      <c r="Q13" s="29">
        <f t="shared" si="2"/>
        <v>23.188405797101449</v>
      </c>
      <c r="R13" s="29">
        <f t="shared" si="3"/>
        <v>3603.6036036036035</v>
      </c>
      <c r="S13" s="29">
        <f>K13/O13/43560</f>
        <v>8.2727355454628185E-2</v>
      </c>
      <c r="U13" s="26" t="s">
        <v>24</v>
      </c>
      <c r="V13" s="31" t="s">
        <v>25</v>
      </c>
    </row>
    <row r="14" spans="1:22" s="5" customFormat="1" x14ac:dyDescent="0.25">
      <c r="A14" s="5" t="s">
        <v>38</v>
      </c>
      <c r="B14" s="6">
        <v>44453</v>
      </c>
      <c r="C14" s="6">
        <v>44453</v>
      </c>
      <c r="D14" s="12">
        <v>3300000</v>
      </c>
      <c r="E14" s="5" t="s">
        <v>60</v>
      </c>
      <c r="F14" s="24" t="s">
        <v>23</v>
      </c>
      <c r="G14" s="7">
        <v>330000</v>
      </c>
      <c r="H14" s="7">
        <v>175650</v>
      </c>
      <c r="I14" s="8">
        <v>53.23</v>
      </c>
      <c r="J14" s="7">
        <v>0</v>
      </c>
      <c r="K14" s="7">
        <v>330000</v>
      </c>
      <c r="L14" s="7">
        <v>0</v>
      </c>
      <c r="M14" s="5">
        <v>2663</v>
      </c>
      <c r="N14" s="5">
        <v>270</v>
      </c>
      <c r="O14" s="5">
        <v>160</v>
      </c>
      <c r="P14" s="5">
        <v>0.8</v>
      </c>
      <c r="Q14" s="7">
        <f>K14/M14</f>
        <v>123.92039053698836</v>
      </c>
      <c r="R14" s="7">
        <f>K14/O14</f>
        <v>2062.5</v>
      </c>
      <c r="S14" s="7">
        <f>R14/43650</f>
        <v>4.7250859106529208E-2</v>
      </c>
      <c r="T14" s="5" t="s">
        <v>63</v>
      </c>
    </row>
    <row r="15" spans="1:22" s="5" customFormat="1" x14ac:dyDescent="0.25">
      <c r="A15" s="5" t="s">
        <v>41</v>
      </c>
      <c r="B15" s="6">
        <v>44453</v>
      </c>
      <c r="C15" s="6">
        <v>44453</v>
      </c>
      <c r="D15" s="12">
        <v>0</v>
      </c>
      <c r="E15" s="5" t="s">
        <v>60</v>
      </c>
      <c r="F15" s="24" t="s">
        <v>23</v>
      </c>
      <c r="G15" s="7">
        <v>0</v>
      </c>
      <c r="H15" s="7">
        <v>0</v>
      </c>
      <c r="I15" s="8">
        <v>0</v>
      </c>
      <c r="J15" s="7">
        <v>0</v>
      </c>
      <c r="K15" s="7">
        <v>0</v>
      </c>
      <c r="L15" s="7">
        <v>0</v>
      </c>
      <c r="M15" s="5">
        <v>0</v>
      </c>
      <c r="N15" s="5">
        <v>0</v>
      </c>
      <c r="O15" s="5">
        <v>0</v>
      </c>
      <c r="P15" s="5">
        <v>40</v>
      </c>
      <c r="Q15" s="7">
        <v>0</v>
      </c>
      <c r="R15" s="7">
        <v>0</v>
      </c>
      <c r="S15" s="7"/>
      <c r="T15" s="5" t="s">
        <v>64</v>
      </c>
      <c r="V15" s="9"/>
    </row>
    <row r="16" spans="1:22" s="5" customFormat="1" x14ac:dyDescent="0.25">
      <c r="A16" s="5" t="s">
        <v>35</v>
      </c>
      <c r="B16" s="6">
        <v>44453</v>
      </c>
      <c r="C16" s="6">
        <v>44453</v>
      </c>
      <c r="D16" s="12">
        <v>0</v>
      </c>
      <c r="E16" s="5" t="s">
        <v>60</v>
      </c>
      <c r="F16" s="24" t="s">
        <v>23</v>
      </c>
      <c r="G16" s="7">
        <v>0</v>
      </c>
      <c r="H16" s="7">
        <v>0</v>
      </c>
      <c r="I16" s="8">
        <v>0</v>
      </c>
      <c r="J16" s="7">
        <v>0</v>
      </c>
      <c r="K16" s="7">
        <v>0</v>
      </c>
      <c r="L16" s="7">
        <v>0</v>
      </c>
      <c r="M16" s="5">
        <v>0</v>
      </c>
      <c r="N16" s="5">
        <v>0</v>
      </c>
      <c r="O16" s="5">
        <v>0</v>
      </c>
      <c r="P16" s="5">
        <v>40</v>
      </c>
      <c r="Q16" s="7">
        <v>0</v>
      </c>
      <c r="R16" s="7">
        <v>0</v>
      </c>
      <c r="S16" s="7"/>
      <c r="T16" s="5" t="s">
        <v>65</v>
      </c>
    </row>
    <row r="17" spans="1:22" x14ac:dyDescent="0.25">
      <c r="A17" s="10" t="s">
        <v>52</v>
      </c>
      <c r="C17" s="2">
        <v>44617</v>
      </c>
      <c r="D17" s="11">
        <v>15000</v>
      </c>
      <c r="E17" s="10" t="s">
        <v>22</v>
      </c>
      <c r="F17" s="10" t="s">
        <v>23</v>
      </c>
      <c r="G17" s="3">
        <v>15000</v>
      </c>
      <c r="H17" s="3">
        <v>2800</v>
      </c>
      <c r="I17" s="4">
        <f t="shared" si="5"/>
        <v>18.666666666666668</v>
      </c>
      <c r="K17" s="3">
        <v>15000</v>
      </c>
      <c r="M17" s="10">
        <v>243</v>
      </c>
      <c r="O17" s="10">
        <v>2.1</v>
      </c>
      <c r="P17" s="10">
        <v>2.1</v>
      </c>
      <c r="Q17" s="3">
        <f>K17/M17</f>
        <v>61.728395061728392</v>
      </c>
      <c r="R17" s="3">
        <f>K17/O17</f>
        <v>7142.8571428571422</v>
      </c>
      <c r="S17" s="3">
        <f>K17/O17/43560</f>
        <v>0.16397743670470941</v>
      </c>
      <c r="T17" s="10" t="s">
        <v>58</v>
      </c>
      <c r="V17" s="1"/>
    </row>
    <row r="18" spans="1:22" x14ac:dyDescent="0.25">
      <c r="A18" s="10" t="s">
        <v>53</v>
      </c>
      <c r="C18" s="2">
        <v>44602</v>
      </c>
      <c r="D18" s="11">
        <v>23000</v>
      </c>
      <c r="E18" s="10" t="s">
        <v>22</v>
      </c>
      <c r="F18" s="10" t="s">
        <v>23</v>
      </c>
      <c r="G18" s="3">
        <v>23000</v>
      </c>
      <c r="H18" s="3">
        <v>4500</v>
      </c>
      <c r="I18" s="4">
        <f t="shared" si="5"/>
        <v>19.565217391304348</v>
      </c>
      <c r="K18" s="3">
        <v>23000</v>
      </c>
      <c r="M18">
        <v>280</v>
      </c>
      <c r="O18" s="10">
        <v>2.99</v>
      </c>
      <c r="P18" s="10">
        <v>2.99</v>
      </c>
      <c r="Q18" s="3">
        <f>K18/M18</f>
        <v>82.142857142857139</v>
      </c>
      <c r="R18" s="3">
        <f>K18/O18</f>
        <v>7692.3076923076915</v>
      </c>
      <c r="S18" s="3">
        <f>K18/O18/43560</f>
        <v>0.17659108568199475</v>
      </c>
      <c r="T18" s="10" t="s">
        <v>59</v>
      </c>
      <c r="V18" s="1"/>
    </row>
    <row r="19" spans="1:22" x14ac:dyDescent="0.25">
      <c r="A19" s="10" t="s">
        <v>55</v>
      </c>
      <c r="C19" s="2">
        <v>44902</v>
      </c>
      <c r="D19" s="11">
        <v>15000</v>
      </c>
      <c r="E19" s="10" t="s">
        <v>22</v>
      </c>
      <c r="F19" s="10" t="s">
        <v>23</v>
      </c>
      <c r="G19" s="3">
        <v>15000</v>
      </c>
      <c r="H19" s="3">
        <v>9200</v>
      </c>
      <c r="I19" s="4">
        <f t="shared" si="5"/>
        <v>61.333333333333329</v>
      </c>
      <c r="K19" s="3">
        <v>15000</v>
      </c>
      <c r="M19">
        <v>299</v>
      </c>
      <c r="O19" s="10">
        <v>2.11</v>
      </c>
      <c r="P19" s="10">
        <v>2.11</v>
      </c>
      <c r="Q19" s="3">
        <f>K19/M19</f>
        <v>50.167224080267559</v>
      </c>
      <c r="R19" s="3">
        <f>K19/O19</f>
        <v>7109.004739336493</v>
      </c>
      <c r="S19" s="3">
        <f>K19/O19/43560</f>
        <v>0.1632002924549241</v>
      </c>
      <c r="T19" s="10" t="s">
        <v>59</v>
      </c>
      <c r="V19" s="1"/>
    </row>
    <row r="20" spans="1:22" x14ac:dyDescent="0.25">
      <c r="A20" s="10" t="s">
        <v>54</v>
      </c>
      <c r="C20" s="2">
        <v>44582</v>
      </c>
      <c r="D20" s="11">
        <v>7000</v>
      </c>
      <c r="E20" s="10" t="s">
        <v>22</v>
      </c>
      <c r="F20" s="10" t="s">
        <v>23</v>
      </c>
      <c r="G20" s="3">
        <v>7000</v>
      </c>
      <c r="H20" s="3">
        <v>1300</v>
      </c>
      <c r="I20" s="4">
        <f t="shared" si="5"/>
        <v>18.571428571428573</v>
      </c>
      <c r="K20" s="3">
        <v>7000</v>
      </c>
      <c r="M20">
        <v>150</v>
      </c>
      <c r="O20" s="10">
        <v>0.74</v>
      </c>
      <c r="P20" s="10">
        <v>0.74</v>
      </c>
      <c r="Q20" s="3">
        <f>K20/M20</f>
        <v>46.666666666666664</v>
      </c>
      <c r="R20" s="3">
        <f>K20/O20</f>
        <v>9459.45945945946</v>
      </c>
      <c r="S20" s="3">
        <f>K20/O20/43560</f>
        <v>0.217159308068399</v>
      </c>
      <c r="T20" s="10" t="s">
        <v>59</v>
      </c>
      <c r="V20" s="1"/>
    </row>
    <row r="21" spans="1:22" x14ac:dyDescent="0.25">
      <c r="B21" s="2"/>
      <c r="C21" s="2" t="s">
        <v>45</v>
      </c>
      <c r="D21" s="11">
        <f>SUM(D3:D20)</f>
        <v>4172500</v>
      </c>
      <c r="E21" s="10"/>
      <c r="F21" s="14"/>
      <c r="G21" s="3">
        <f>SUM(G3:G20)</f>
        <v>1202500</v>
      </c>
      <c r="H21" s="3">
        <f>SUM(H3:H20)</f>
        <v>620950</v>
      </c>
      <c r="K21" s="3">
        <f>SUM(K3:K20)</f>
        <v>1202500</v>
      </c>
      <c r="M21">
        <f>SUM(M3:M20)</f>
        <v>15108.92</v>
      </c>
      <c r="O21">
        <f>SUM(O3:O20)</f>
        <v>552.11000000000013</v>
      </c>
      <c r="P21" s="10"/>
    </row>
    <row r="22" spans="1:22" x14ac:dyDescent="0.25">
      <c r="B22" s="2"/>
      <c r="E22" s="10"/>
      <c r="F22" s="14"/>
      <c r="H22" s="3" t="s">
        <v>62</v>
      </c>
      <c r="I22" s="4">
        <f>(H21/G21*100)</f>
        <v>51.638253638253637</v>
      </c>
      <c r="L22" s="3" t="s">
        <v>46</v>
      </c>
      <c r="O22" t="s">
        <v>46</v>
      </c>
      <c r="P22" s="10"/>
      <c r="R22" s="3" t="s">
        <v>46</v>
      </c>
    </row>
    <row r="23" spans="1:22" x14ac:dyDescent="0.25">
      <c r="H23" s="3" t="s">
        <v>47</v>
      </c>
      <c r="I23" s="4">
        <f>STDEV(I3:I20)</f>
        <v>33.305625200291928</v>
      </c>
      <c r="L23" s="3" t="s">
        <v>48</v>
      </c>
      <c r="M23" s="18">
        <f>K21/M21</f>
        <v>79.588746250559268</v>
      </c>
      <c r="O23" t="s">
        <v>49</v>
      </c>
      <c r="P23" s="18">
        <f>K21/O21</f>
        <v>2178.0080056510474</v>
      </c>
      <c r="R23" s="3" t="s">
        <v>50</v>
      </c>
      <c r="S23" s="3">
        <f>K21/O21/43560</f>
        <v>5.0000183784459307E-2</v>
      </c>
    </row>
    <row r="24" spans="1:22" x14ac:dyDescent="0.25">
      <c r="A24" s="23" t="s">
        <v>51</v>
      </c>
      <c r="C24" s="21"/>
      <c r="D24" s="23"/>
    </row>
    <row r="25" spans="1:22" x14ac:dyDescent="0.25">
      <c r="A25" s="22" t="s">
        <v>66</v>
      </c>
      <c r="D25"/>
      <c r="K25" s="25" t="s">
        <v>61</v>
      </c>
    </row>
    <row r="26" spans="1:22" x14ac:dyDescent="0.25">
      <c r="D26" s="22"/>
      <c r="N26" s="25"/>
    </row>
    <row r="27" spans="1:22" x14ac:dyDescent="0.25">
      <c r="K27" s="15" t="s">
        <v>70</v>
      </c>
      <c r="P27" t="s">
        <v>69</v>
      </c>
    </row>
    <row r="28" spans="1:22" x14ac:dyDescent="0.25">
      <c r="K28" s="15" t="s">
        <v>71</v>
      </c>
      <c r="N28" s="15"/>
    </row>
    <row r="29" spans="1:22" x14ac:dyDescent="0.25">
      <c r="K29" s="15" t="s">
        <v>72</v>
      </c>
      <c r="N29" s="15"/>
    </row>
    <row r="30" spans="1:22" x14ac:dyDescent="0.25">
      <c r="K30" s="18" t="s">
        <v>67</v>
      </c>
      <c r="N30" s="15"/>
    </row>
    <row r="32" spans="1:22" x14ac:dyDescent="0.25">
      <c r="N32" s="15"/>
    </row>
  </sheetData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63E6-C723-4AFD-A248-3E4E15351E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Gar24ResLV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</dc:creator>
  <cp:lastModifiedBy>Anissa Zaucha</cp:lastModifiedBy>
  <cp:lastPrinted>2024-04-22T17:48:45Z</cp:lastPrinted>
  <dcterms:created xsi:type="dcterms:W3CDTF">2024-01-22T14:46:43Z</dcterms:created>
  <dcterms:modified xsi:type="dcterms:W3CDTF">2024-04-23T13:48:39Z</dcterms:modified>
</cp:coreProperties>
</file>